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25_2016" sheetId="1" r:id="rId1"/>
  </sheets>
  <definedNames>
    <definedName name="Z_14D440E4_F18A_4F78_9989_38C1B133222D_.wvu.Cols" localSheetId="0" hidden="1">UKE_25_2016!#REF!</definedName>
    <definedName name="Z_14D440E4_F18A_4F78_9989_38C1B133222D_.wvu.PrintArea" localSheetId="0" hidden="1">UKE_25_2016!$B$1:$M$213</definedName>
    <definedName name="Z_14D440E4_F18A_4F78_9989_38C1B133222D_.wvu.Rows" localSheetId="0" hidden="1">UKE_25_2016!$325:$1048576,UKE_25_2016!$214:$324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G30" i="1"/>
  <c r="G34" i="1" l="1"/>
  <c r="F32" i="1" l="1"/>
  <c r="G32" i="1" l="1"/>
  <c r="H40" i="1" l="1"/>
  <c r="E210" i="1" l="1"/>
  <c r="F130" i="1" l="1"/>
  <c r="E130" i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l="1"/>
  <c r="G60" i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H138" i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<sst xmlns="http://schemas.openxmlformats.org/spreadsheetml/2006/main" count="226" uniqueCount="110">
  <si>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</si>
  <si>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</si>
  <si>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</si>
  <si>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</si>
  <si>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</si>
  <si>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</si>
  <si>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</si>
  <si>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</si>
  <si>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</si>
  <si>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</si>
  <si>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</si>
  <si>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</si>
  <si>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</si>
  <si>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</si>
  <si>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</si>
  <si>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</si>
  <si>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</si>
  <si>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</si>
  <si>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</si>
  <si>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</si>
  <si>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</si>
  <si>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</si>
  <si>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</si>
  <si>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</si>
  <si>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</si>
  <si>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</si>
  <si>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</si>
  <si>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</si>
  <si>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</si>
  <si>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</si>
  <si>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</si>
  <si>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</si>
  <si>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</si>
  <si>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</si>
  <si>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</si>
  <si>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</si>
  <si>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</si>
  <si>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</si>
  <si>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</si>
  <si>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</si>
  <si>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</si>
  <si>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</si>
  <si>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</si>
  <si>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</si>
  <si>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</si>
  <si>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</si>
  <si>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</si>
  <si>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</si>
  <si>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</si>
  <si>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</si>
  <si>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</si>
  <si>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</si>
  <si>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</si>
  <si>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</si>
  <si>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</si>
  <si>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</si>
  <si>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</si>
  <si>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</si>
  <si>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</si>
  <si>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</si>
  <si>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</si>
  <si>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</si>
  <si>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</si>
  <si>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</si>
  <si>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</si>
  <si>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</si>
  <si>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</si>
  <si>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</si>
  <si>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</si>
  <si>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</si>
  <si>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</si>
  <si>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</si>
  <si>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</si>
  <si>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</si>
  <si>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</si>
  <si>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</si>
  <si>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</si>
  <si>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</si>
  <si>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</si>
  <si>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</si>
  <si>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</si>
  <si>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</si>
  <si>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</si>
  <si>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</si>
  <si>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</si>
  <si>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</si>
  <si>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</si>
  <si>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</si>
  <si>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</si>
  <si>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</si>
  <si>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</si>
  <si>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</si>
  <si>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</si>
  <si>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</si>
  <si>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</si>
  <si>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</si>
  <si>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</si>
  <si>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</si>
  <si>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</si>
  <si>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</si>
  <si>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</si>
  <si>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</si>
  <si>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</si>
  <si>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</si>
  <si>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39 tonn, men det legges til grunn at hele avsetningen tas</t>
    </r>
  </si>
  <si>
    <t>LANDET KVANTUM UKE 25</t>
  </si>
  <si>
    <t>LANDET KVANTUM T.O.M UKE 25</t>
  </si>
  <si>
    <t>LANDET KVANTUM T.O.M. UKE 25 2015</t>
  </si>
  <si>
    <r>
      <t xml:space="preserve">3 </t>
    </r>
    <r>
      <rPr>
        <sz val="9"/>
        <color theme="1"/>
        <rFont val="Calibri"/>
        <family val="2"/>
      </rPr>
      <t>Registrert rekreasjonsfiske utgjør 971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</si>
  <si>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252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</si>
</sst>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61" t="s">
        <v>86</v>
      </c>
      <c r="C2" s="362"/>
      <c r="D2" s="362"/>
      <c r="E2" s="362"/>
      <c r="F2" s="362"/>
      <c r="G2" s="362"/>
      <c r="H2" s="362"/>
      <c r="I2" s="362"/>
      <c r="J2" s="362"/>
      <c r="K2" s="36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105</v>
      </c>
      <c r="G20" s="207" t="s">
        <v>106</v>
      </c>
      <c r="H20" s="207" t="s">
        <v>99</v>
      </c>
      <c r="I20" s="207" t="s">
        <v>75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576.10719999999992</v>
      </c>
      <c r="G21" s="250">
        <f>G22+G23</f>
        <v>54020.919899999994</v>
      </c>
      <c r="H21" s="250"/>
      <c r="I21" s="250">
        <f>I23+I22</f>
        <v>77787.080099999992</v>
      </c>
      <c r="J21" s="257">
        <f>J23+J22</f>
        <v>47436.855499999998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574.25019999999995</v>
      </c>
      <c r="G22" s="254">
        <v>53349.683299999997</v>
      </c>
      <c r="H22" s="254"/>
      <c r="I22" s="254">
        <f>E22-G22</f>
        <v>77708.316699999996</v>
      </c>
      <c r="J22" s="258">
        <v>46656.574999999997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1.857</v>
      </c>
      <c r="G23" s="255">
        <v>671.23659999999995</v>
      </c>
      <c r="H23" s="255"/>
      <c r="I23" s="255">
        <f>E23-G23</f>
        <v>78.763400000000047</v>
      </c>
      <c r="J23" s="259">
        <v>780.28049999999996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679.42889999999989</v>
      </c>
      <c r="G24" s="250">
        <f>G25+G31+G32</f>
        <v>221005.27995</v>
      </c>
      <c r="H24" s="250"/>
      <c r="I24" s="250">
        <f>I25+I31+I32</f>
        <v>38098.720050000004</v>
      </c>
      <c r="J24" s="257">
        <f>J25+J31+J32</f>
        <v>234109.64805000002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545.47439999999995</v>
      </c>
      <c r="G25" s="251">
        <f>G26+G27+G28+G29</f>
        <v>178102.71625</v>
      </c>
      <c r="H25" s="251"/>
      <c r="I25" s="251">
        <f>I26+I27+I28+I29+I30</f>
        <v>22092.283750000002</v>
      </c>
      <c r="J25" s="260">
        <f>J26+J27+J28+J29+J30</f>
        <v>196246.89595000001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59.222499999999997</v>
      </c>
      <c r="G26" s="246">
        <v>47251.748</v>
      </c>
      <c r="H26" s="246">
        <v>606</v>
      </c>
      <c r="I26" s="246">
        <f>E26-G26+H26</f>
        <v>-358.74799999999959</v>
      </c>
      <c r="J26" s="248">
        <v>61338.820500000002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159.2919</v>
      </c>
      <c r="G27" s="246">
        <v>48499.1774</v>
      </c>
      <c r="H27" s="246">
        <v>816</v>
      </c>
      <c r="I27" s="246">
        <f>E27-G27+H27</f>
        <v>1515.8225999999995</v>
      </c>
      <c r="J27" s="248">
        <v>51808.436600000001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121.5074</v>
      </c>
      <c r="G28" s="246">
        <v>47490.25445</v>
      </c>
      <c r="H28" s="246">
        <v>995</v>
      </c>
      <c r="I28" s="246">
        <f>E28-G28+H28</f>
        <v>8072.7455499999996</v>
      </c>
      <c r="J28" s="248">
        <v>49196.716549999997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205.45259999999999</v>
      </c>
      <c r="G29" s="246">
        <v>34861.536399999997</v>
      </c>
      <c r="H29" s="246">
        <v>636</v>
      </c>
      <c r="I29" s="246">
        <f>E29-G29+H29</f>
        <v>603.46360000000277</v>
      </c>
      <c r="J29" s="248">
        <v>33902.922299999998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231</v>
      </c>
      <c r="G30" s="246">
        <f>H26+H27+H28+H29</f>
        <v>3053</v>
      </c>
      <c r="H30" s="246"/>
      <c r="I30" s="246">
        <f>E30-G30</f>
        <v>12259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83.063999999999993</v>
      </c>
      <c r="G31" s="251">
        <v>16205.5373</v>
      </c>
      <c r="H31" s="251"/>
      <c r="I31" s="251">
        <f>E31-G31</f>
        <v>17670.4627</v>
      </c>
      <c r="J31" s="260">
        <v>12152.6944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50.890500000000003</v>
      </c>
      <c r="G32" s="251">
        <f>G33</f>
        <v>26697.026399999999</v>
      </c>
      <c r="H32" s="251"/>
      <c r="I32" s="251">
        <f>I33+I34</f>
        <v>-1664.0263999999988</v>
      </c>
      <c r="J32" s="260">
        <f>J33</f>
        <v>25710.057700000001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64.8905-F37</f>
        <v>50.890500000000003</v>
      </c>
      <c r="G33" s="246">
        <f>29001.0264-G37</f>
        <v>26697.026399999999</v>
      </c>
      <c r="H33" s="246">
        <v>472</v>
      </c>
      <c r="I33" s="246">
        <f>E33-G33+H33</f>
        <v>-3292.0263999999988</v>
      </c>
      <c r="J33" s="248">
        <v>25710.057700000001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28</v>
      </c>
      <c r="G34" s="256">
        <f>H33</f>
        <v>472</v>
      </c>
      <c r="H34" s="256"/>
      <c r="I34" s="256">
        <f t="shared" ref="I34:I39" si="0">E34-G34</f>
        <v>1628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7.5</v>
      </c>
      <c r="G35" s="247">
        <v>3263.0915500000001</v>
      </c>
      <c r="H35" s="247"/>
      <c r="I35" s="247">
        <f t="shared" si="0"/>
        <v>736.9084499999999</v>
      </c>
      <c r="J35" s="249">
        <v>2832.1554500000002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14</v>
      </c>
      <c r="G37" s="247">
        <v>2304</v>
      </c>
      <c r="H37" s="247"/>
      <c r="I37" s="247">
        <f t="shared" si="0"/>
        <v>696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14.762499999999999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1.0365000000001601</v>
      </c>
      <c r="G39" s="247">
        <v>383.90949999995064</v>
      </c>
      <c r="H39" s="247"/>
      <c r="I39" s="247">
        <f t="shared" si="0"/>
        <v>-383.90949999995064</v>
      </c>
      <c r="J39" s="249">
        <v>557.67099999997299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1292.8351</v>
      </c>
      <c r="G40" s="210">
        <f>G21+G24+G35+G36+G37+G38+G39</f>
        <v>288355.03829999996</v>
      </c>
      <c r="H40" s="210">
        <f>H26+H27+H28+H29+H33</f>
        <v>3525</v>
      </c>
      <c r="I40" s="210">
        <f>I21+I24+I35+I36+I37+I38+I39</f>
        <v>117263.96170000004</v>
      </c>
      <c r="J40" s="222">
        <f>J21+J24+J35+J36+J37+J38+J39</f>
        <v>292182.65860000002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84" t="s">
        <v>2</v>
      </c>
      <c r="D49" s="38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25</v>
      </c>
      <c r="F56" s="207" t="str">
        <f>G20</f>
        <v>LANDET KVANTUM T.O.M UKE 25</v>
      </c>
      <c r="G56" s="207" t="str">
        <f>I20</f>
        <v>RESTKVOTER</v>
      </c>
      <c r="H56" s="208" t="str">
        <f>J20</f>
        <v>LANDET KVANTUM T.O.M. UKE 25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6"/>
      <c r="E57" s="346">
        <v>26.823699999999999</v>
      </c>
      <c r="F57" s="346">
        <v>684.66079999999999</v>
      </c>
      <c r="G57" s="381"/>
      <c r="H57" s="349">
        <v>420.26909999999998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7"/>
      <c r="E58" s="346">
        <v>7.4374000000000002</v>
      </c>
      <c r="F58" s="346">
        <v>664.78240000000005</v>
      </c>
      <c r="G58" s="382"/>
      <c r="H58" s="349">
        <v>542.07849999999996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78"/>
      <c r="E59" s="347">
        <v>5.5913000000000004</v>
      </c>
      <c r="F59" s="347">
        <v>85.365300000000005</v>
      </c>
      <c r="G59" s="383"/>
      <c r="H59" s="350">
        <v>72.322900000000004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14.4495</v>
      </c>
      <c r="F60" s="250">
        <f>F61+F62+F63</f>
        <v>4523.0631999999996</v>
      </c>
      <c r="G60" s="250">
        <f>D60-F60</f>
        <v>2076.9368000000004</v>
      </c>
      <c r="H60" s="257">
        <f>H61+H62+H63</f>
        <v>3206.7194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2.6899000000000002</v>
      </c>
      <c r="F61" s="246">
        <v>1963.1261</v>
      </c>
      <c r="G61" s="246"/>
      <c r="H61" s="248">
        <v>1251.7046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6.7788000000000004</v>
      </c>
      <c r="F62" s="246">
        <v>1775.386</v>
      </c>
      <c r="G62" s="246"/>
      <c r="H62" s="248">
        <v>1436.5589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4.9808000000000003</v>
      </c>
      <c r="F63" s="256">
        <v>784.55110000000002</v>
      </c>
      <c r="G63" s="256"/>
      <c r="H63" s="261">
        <v>518.45590000000004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>
        <v>2.2480000000000002</v>
      </c>
      <c r="F64" s="247">
        <v>15.3079</v>
      </c>
      <c r="G64" s="247">
        <f>D64-F64</f>
        <v>64.692099999999996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1.5572999999999908</v>
      </c>
      <c r="F65" s="262">
        <v>151.42740000000049</v>
      </c>
      <c r="G65" s="262"/>
      <c r="H65" s="336">
        <v>154.17180000000008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45">
        <f>E57+E58+E59+E60+E64+E65</f>
        <v>58.107199999999992</v>
      </c>
      <c r="F66" s="345">
        <f>F57+F58+F59+F60+F64+F65</f>
        <v>6124.607</v>
      </c>
      <c r="G66" s="214">
        <f>D66-F66</f>
        <v>5080.393</v>
      </c>
      <c r="H66" s="222">
        <f>H57+H58+H59+H60+H64+H65</f>
        <v>4400.0419000000002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9"/>
      <c r="D67" s="379"/>
      <c r="E67" s="379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0"/>
      <c r="D80" s="380"/>
      <c r="E80" s="380"/>
      <c r="F80" s="380"/>
      <c r="G80" s="380"/>
      <c r="H80" s="380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0"/>
      <c r="D81" s="380"/>
      <c r="E81" s="380"/>
      <c r="F81" s="380"/>
      <c r="G81" s="380"/>
      <c r="H81" s="380"/>
      <c r="I81" s="285"/>
      <c r="J81" s="285"/>
      <c r="K81" s="282"/>
      <c r="L81" s="285"/>
      <c r="M81" s="124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25</v>
      </c>
      <c r="G84" s="207" t="str">
        <f>G20</f>
        <v>LANDET KVANTUM T.O.M UKE 25</v>
      </c>
      <c r="H84" s="207" t="str">
        <f>I20</f>
        <v>RESTKVOTER</v>
      </c>
      <c r="I84" s="208" t="str">
        <f>J20</f>
        <v>LANDET KVANTUM T.O.M. UKE 25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164.8536</v>
      </c>
      <c r="G85" s="250">
        <f>G86+G87</f>
        <v>33576.678099999997</v>
      </c>
      <c r="H85" s="250">
        <f>H86+H87</f>
        <v>16605.321900000003</v>
      </c>
      <c r="I85" s="257">
        <f>I86+I87</f>
        <v>14729.6132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163.27719999999999</v>
      </c>
      <c r="G86" s="254">
        <v>33298.940499999997</v>
      </c>
      <c r="H86" s="254">
        <f>E86-G86</f>
        <v>16133.059500000003</v>
      </c>
      <c r="I86" s="258">
        <v>14120.674800000001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>
        <v>1.5764</v>
      </c>
      <c r="G87" s="255">
        <v>277.73759999999999</v>
      </c>
      <c r="H87" s="255">
        <f>E87-G87</f>
        <v>472.26240000000001</v>
      </c>
      <c r="I87" s="259">
        <v>608.9384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1235.0101000000002</v>
      </c>
      <c r="G88" s="288">
        <f t="shared" si="1"/>
        <v>36260.097600000001</v>
      </c>
      <c r="H88" s="288">
        <f>H89+H95+H96</f>
        <v>42073.902399999999</v>
      </c>
      <c r="I88" s="330">
        <f t="shared" si="1"/>
        <v>29245.561600000001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1167.3230000000001</v>
      </c>
      <c r="G89" s="251">
        <f>G90+G91+G92+G93+G94</f>
        <v>27838.240000000002</v>
      </c>
      <c r="H89" s="251">
        <f>H90+H91+H92+H93+H94</f>
        <v>30377.759999999998</v>
      </c>
      <c r="I89" s="260">
        <f>I90+I91+I92+I93</f>
        <v>22905.172200000001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160.309</v>
      </c>
      <c r="G90" s="246">
        <v>3923.8551000000002</v>
      </c>
      <c r="H90" s="246">
        <f t="shared" ref="H90:H99" si="2">E90-G90</f>
        <v>11242.144899999999</v>
      </c>
      <c r="I90" s="248">
        <v>3278.6822000000002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321.709</v>
      </c>
      <c r="G91" s="246">
        <v>7501.7803000000004</v>
      </c>
      <c r="H91" s="246">
        <f t="shared" si="2"/>
        <v>5053.2196999999996</v>
      </c>
      <c r="I91" s="248">
        <v>6731.1212999999998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211.10120000000001</v>
      </c>
      <c r="G92" s="246">
        <v>8796.3446999999996</v>
      </c>
      <c r="H92" s="246">
        <f t="shared" si="2"/>
        <v>7068.6553000000004</v>
      </c>
      <c r="I92" s="248">
        <v>8030.2143999999998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474.2038</v>
      </c>
      <c r="G93" s="246">
        <v>7616.2599</v>
      </c>
      <c r="H93" s="246">
        <f t="shared" si="2"/>
        <v>1013.7401</v>
      </c>
      <c r="I93" s="248">
        <v>4865.1543000000001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/>
      <c r="G95" s="251">
        <v>6852.0569000000005</v>
      </c>
      <c r="H95" s="251">
        <f t="shared" si="2"/>
        <v>6807.9430999999995</v>
      </c>
      <c r="I95" s="260">
        <v>4293.5586999999996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67.687100000000001</v>
      </c>
      <c r="G96" s="291">
        <v>1569.8007</v>
      </c>
      <c r="H96" s="291">
        <f t="shared" si="2"/>
        <v>4888.1993000000002</v>
      </c>
      <c r="I96" s="302">
        <v>2046.8307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0.99450000000001637</v>
      </c>
      <c r="G99" s="247">
        <v>56.839300000006915</v>
      </c>
      <c r="H99" s="247">
        <f t="shared" si="2"/>
        <v>-56.839300000006915</v>
      </c>
      <c r="I99" s="249">
        <v>40.547800000000279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45">
        <f t="shared" si="3"/>
        <v>129189</v>
      </c>
      <c r="F100" s="237">
        <f t="shared" si="3"/>
        <v>1400.8582000000001</v>
      </c>
      <c r="G100" s="237">
        <f t="shared" si="3"/>
        <v>70218.757400000002</v>
      </c>
      <c r="H100" s="237">
        <f>H85+H88+H97+H98+H99</f>
        <v>58970.242599999998</v>
      </c>
      <c r="I100" s="211">
        <f t="shared" si="3"/>
        <v>44350.8272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104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25</v>
      </c>
      <c r="F118" s="207" t="str">
        <f>G20</f>
        <v>LANDET KVANTUM T.O.M UKE 25</v>
      </c>
      <c r="G118" s="207" t="str">
        <f>I20</f>
        <v>RESTKVOTER</v>
      </c>
      <c r="H118" s="208" t="str">
        <f>J20</f>
        <v>LANDET KVANTUM T.O.M. UKE 25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583.25599999999997</v>
      </c>
      <c r="F119" s="250">
        <f>F120+F121+F122</f>
        <v>18460.025699999998</v>
      </c>
      <c r="G119" s="250">
        <f>G120+G121+G122</f>
        <v>26439.974299999998</v>
      </c>
      <c r="H119" s="257">
        <f>H120+H121+H122</f>
        <v>28791.405499999997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489.97899999999998</v>
      </c>
      <c r="F120" s="254">
        <v>14455.794</v>
      </c>
      <c r="G120" s="254">
        <f>D120-F120</f>
        <v>21464.205999999998</v>
      </c>
      <c r="H120" s="258">
        <v>25122.881099999999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>
        <v>93.277000000000001</v>
      </c>
      <c r="F121" s="254">
        <v>4004.2316999999998</v>
      </c>
      <c r="G121" s="254">
        <f>D121-F121</f>
        <v>4475.7682999999997</v>
      </c>
      <c r="H121" s="258">
        <v>3668.5243999999998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852.95600000000002</v>
      </c>
      <c r="F123" s="337">
        <v>19825.777999999998</v>
      </c>
      <c r="G123" s="337">
        <f>D123-F123</f>
        <v>10511.222000000002</v>
      </c>
      <c r="H123" s="341">
        <v>22467.64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189.51949999999999</v>
      </c>
      <c r="F124" s="247">
        <f>F133+F130+F125</f>
        <v>33920.424500000001</v>
      </c>
      <c r="G124" s="247">
        <f>D124-F124</f>
        <v>12192.575499999999</v>
      </c>
      <c r="H124" s="249">
        <f>H125+H130+H133</f>
        <v>28142.151000000002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78.357200000000006</v>
      </c>
      <c r="F125" s="338">
        <f>F126+F127+F129+F128</f>
        <v>26717.3217</v>
      </c>
      <c r="G125" s="338">
        <f>G126+G127+G128+G129</f>
        <v>7867.6782999999996</v>
      </c>
      <c r="H125" s="342">
        <f>H126+H127+H128+H129</f>
        <v>20117.617400000003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51.401200000000003</v>
      </c>
      <c r="F126" s="246">
        <v>3786.0029</v>
      </c>
      <c r="G126" s="246">
        <f t="shared" ref="G126:G129" si="4">D126-F126</f>
        <v>6001.9971000000005</v>
      </c>
      <c r="H126" s="248">
        <v>2738.0924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17.117799999999999</v>
      </c>
      <c r="F127" s="246">
        <v>7175.0614999999998</v>
      </c>
      <c r="G127" s="246">
        <f t="shared" si="4"/>
        <v>1816.9385000000002</v>
      </c>
      <c r="H127" s="248">
        <v>5855.1369000000004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9.7545000000000002</v>
      </c>
      <c r="F128" s="246">
        <v>9031.1043000000009</v>
      </c>
      <c r="G128" s="246">
        <f t="shared" si="4"/>
        <v>-74.104300000000876</v>
      </c>
      <c r="H128" s="248">
        <v>5962.0275000000001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8.3699999999999997E-2</v>
      </c>
      <c r="F129" s="246">
        <v>6725.1530000000002</v>
      </c>
      <c r="G129" s="246">
        <f t="shared" si="4"/>
        <v>122.84699999999975</v>
      </c>
      <c r="H129" s="248">
        <v>5562.3606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</f>
        <v>0</v>
      </c>
      <c r="F130" s="251">
        <f>F131+F132</f>
        <v>3753.4439000000002</v>
      </c>
      <c r="G130" s="251">
        <f>D130-F130</f>
        <v>1318.5560999999998</v>
      </c>
      <c r="H130" s="260">
        <f>H131+H132</f>
        <v>4566.8086000000003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/>
      <c r="F131" s="339">
        <v>3753.4439000000002</v>
      </c>
      <c r="G131" s="339"/>
      <c r="H131" s="343">
        <v>4566.8086000000003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111.1623</v>
      </c>
      <c r="F133" s="291">
        <v>3449.6588999999999</v>
      </c>
      <c r="G133" s="291">
        <f>D133-F133</f>
        <v>3006.3411000000001</v>
      </c>
      <c r="H133" s="302">
        <v>3457.7249999999999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11.419600000000001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1.8395000000000437</v>
      </c>
      <c r="F137" s="262">
        <v>18.555099999997765</v>
      </c>
      <c r="G137" s="262">
        <f>D137-F137</f>
        <v>-18.555099999997765</v>
      </c>
      <c r="H137" s="336">
        <v>84.37050000000454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1638.9905999999999</v>
      </c>
      <c r="F138" s="214">
        <f>F119+F123+F124+F134+F135+F136+F137</f>
        <v>74400.297699999996</v>
      </c>
      <c r="G138" s="214">
        <f>G119+G123+G124+G134+G135+G136+G137</f>
        <v>49549.702299999997</v>
      </c>
      <c r="H138" s="222">
        <f>H119+H123+H124+H134+H135+H136+H137</f>
        <v>81489.802299999996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84" t="s">
        <v>2</v>
      </c>
      <c r="D147" s="38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25</v>
      </c>
      <c r="F156" s="72" t="str">
        <f>G20</f>
        <v>LANDET KVANTUM T.O.M UKE 25</v>
      </c>
      <c r="G156" s="72" t="str">
        <f>I20</f>
        <v>RESTKVOTER</v>
      </c>
      <c r="H156" s="95" t="str">
        <f>J20</f>
        <v>LANDET KVANTUM T.O.M. UKE 25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855.72540000000004</v>
      </c>
      <c r="F157" s="196">
        <v>7320.8159999999998</v>
      </c>
      <c r="G157" s="196">
        <f>D157-F157</f>
        <v>10166.184000000001</v>
      </c>
      <c r="H157" s="234">
        <v>9794.4032999999999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6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855.72540000000004</v>
      </c>
      <c r="F160" s="198">
        <f>SUM(F157:F159)</f>
        <v>7326.8159999999998</v>
      </c>
      <c r="G160" s="198">
        <f>D160-F160</f>
        <v>10273.184000000001</v>
      </c>
      <c r="H160" s="221">
        <f>SUM(H157:H159)</f>
        <v>9800.4032999999999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25</v>
      </c>
      <c r="F176" s="72" t="str">
        <f>G20</f>
        <v>LANDET KVANTUM T.O.M UKE 25</v>
      </c>
      <c r="G176" s="72" t="str">
        <f>I20</f>
        <v>RESTKVOTER</v>
      </c>
      <c r="H176" s="95" t="str">
        <f>J20</f>
        <v>LANDET KVANTUM T.O.M. UKE 25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972.74699999999996</v>
      </c>
      <c r="F177" s="353">
        <f>F178+F179+F180+F181</f>
        <v>18151.799300000002</v>
      </c>
      <c r="G177" s="353">
        <f>G178+G179+G180+G181</f>
        <v>1870.2006999999994</v>
      </c>
      <c r="H177" s="358">
        <f>H178+H179+H180+H181</f>
        <v>17029.018099999998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>
        <v>384.99860000000001</v>
      </c>
      <c r="F178" s="351">
        <v>12788.922</v>
      </c>
      <c r="G178" s="351">
        <f t="shared" ref="G178:G183" si="5">D178-F178</f>
        <v>-1822.9220000000005</v>
      </c>
      <c r="H178" s="356">
        <v>12958.8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>
        <v>324.83850000000001</v>
      </c>
      <c r="F179" s="351">
        <v>1520.4384</v>
      </c>
      <c r="G179" s="351">
        <f t="shared" si="5"/>
        <v>1333.5616</v>
      </c>
      <c r="H179" s="356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17.156300000000002</v>
      </c>
      <c r="F180" s="351">
        <v>2125.2507000000001</v>
      </c>
      <c r="G180" s="351">
        <f t="shared" si="5"/>
        <v>-699.25070000000005</v>
      </c>
      <c r="H180" s="356">
        <v>1919.6687999999999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245.75360000000001</v>
      </c>
      <c r="F181" s="351">
        <v>1717.1882000000001</v>
      </c>
      <c r="G181" s="351">
        <f t="shared" si="5"/>
        <v>3058.8117999999999</v>
      </c>
      <c r="H181" s="356">
        <v>718.44719999999995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104.16</v>
      </c>
      <c r="F182" s="352">
        <v>1970.1575</v>
      </c>
      <c r="G182" s="352">
        <f t="shared" si="5"/>
        <v>3529.8424999999997</v>
      </c>
      <c r="H182" s="357">
        <v>3676.4681999999998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14.9316</v>
      </c>
      <c r="F183" s="353">
        <v>1650.7719</v>
      </c>
      <c r="G183" s="353">
        <f t="shared" si="5"/>
        <v>6349.2281000000003</v>
      </c>
      <c r="H183" s="358">
        <v>2764.5129999999999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2.2987000000000002</v>
      </c>
      <c r="F184" s="351">
        <v>851.02329999999995</v>
      </c>
      <c r="G184" s="351"/>
      <c r="H184" s="356">
        <v>1458.5754999999999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12.632899999999999</v>
      </c>
      <c r="F185" s="354">
        <f>F183-F184</f>
        <v>799.74860000000001</v>
      </c>
      <c r="G185" s="354"/>
      <c r="H185" s="359">
        <f>H183-H184</f>
        <v>1305.9375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/>
      <c r="F187" s="352">
        <v>61</v>
      </c>
      <c r="G187" s="352">
        <f>D187-F187</f>
        <v>-61</v>
      </c>
      <c r="H187" s="357">
        <v>25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1091.8385999999998</v>
      </c>
      <c r="F188" s="214">
        <f>F177+F182+F183+F186+F187</f>
        <v>21833.728700000003</v>
      </c>
      <c r="G188" s="214">
        <f>G177+G182+G183+G186+G187</f>
        <v>11698.2713</v>
      </c>
      <c r="H188" s="211">
        <f>H177+H182+H183+H186+H187</f>
        <v>23497.732999999997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84" t="s">
        <v>2</v>
      </c>
      <c r="D195" s="38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25</v>
      </c>
      <c r="F205" s="72" t="str">
        <f>G20</f>
        <v>LANDET KVANTUM T.O.M UKE 25</v>
      </c>
      <c r="G205" s="72" t="str">
        <f>I20</f>
        <v>RESTKVOTER</v>
      </c>
      <c r="H205" s="95" t="str">
        <f>J20</f>
        <v>LANDET KVANTUM T.O.M. UKE 25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37.074199999999998</v>
      </c>
      <c r="F206" s="196">
        <v>839.96190000000001</v>
      </c>
      <c r="G206" s="196"/>
      <c r="H206" s="234">
        <v>549.34299999999996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37.173999999999999</v>
      </c>
      <c r="F207" s="196">
        <v>1513.6278</v>
      </c>
      <c r="G207" s="196"/>
      <c r="H207" s="234">
        <v>1335.4562000000001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7</v>
      </c>
      <c r="F209" s="197">
        <v>39</v>
      </c>
      <c r="G209" s="197"/>
      <c r="H209" s="235">
        <v>29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81.248199999999997</v>
      </c>
      <c r="F210" s="198">
        <f>SUM(F206:F209)</f>
        <v>2392.5897</v>
      </c>
      <c r="G210" s="198">
        <f>D210-F210</f>
        <v>3632.4103</v>
      </c>
      <c r="H210" s="221">
        <f>H206+H207+H208+H209</f>
        <v>1919.6506999999999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25
&amp;"-,Normal"&amp;11(iht. motatte landings- og sluttsedler fra fiskesalgslagene; alle tallstørrelser i hele tonn)&amp;R28.06.2016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2016-06-21T08:05:42Z</cp:lastPrinted>
  <dcterms:created xsi:type="dcterms:W3CDTF">2011-07-06T12:13:20Z</dcterms:created>
  <dcterms:modified xsi:type="dcterms:W3CDTF">2016-06-28T11:14:48Z</dcterms:modified>
</cp:coreProperties>
</file>