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14\"/>
    </mc:Choice>
  </mc:AlternateContent>
  <bookViews>
    <workbookView xWindow="0" yWindow="0" windowWidth="28800" windowHeight="12432" tabRatio="413"/>
  </bookViews>
  <sheets>
    <sheet name="UKE_14_2017" sheetId="1" r:id="rId1"/>
  </sheets>
  <definedNames>
    <definedName name="Z_14D440E4_F18A_4F78_9989_38C1B133222D_.wvu.Cols" localSheetId="0" hidden="1">UKE_14_2017!#REF!</definedName>
    <definedName name="Z_14D440E4_F18A_4F78_9989_38C1B133222D_.wvu.PrintArea" localSheetId="0" hidden="1">UKE_14_2017!$B$1:$M$214</definedName>
    <definedName name="Z_14D440E4_F18A_4F78_9989_38C1B133222D_.wvu.Rows" localSheetId="0" hidden="1">UKE_14_2017!$326:$1048576,UKE_14_2017!$215:$325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<sst xmlns="http://schemas.openxmlformats.org/spreadsheetml/2006/main" count="225" uniqueCount="112">
  <si>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</si>
  <si>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</si>
  <si>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</si>
  <si>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</si>
  <si>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</si>
  <si>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</si>
  <si>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</si>
  <si>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</si>
  <si>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</si>
  <si>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</si>
  <si>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</si>
  <si>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</si>
  <si>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</si>
  <si>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</si>
  <si>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</si>
  <si>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</si>
  <si>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</si>
  <si>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</si>
  <si>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</si>
  <si>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</si>
  <si>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</si>
  <si>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</si>
  <si>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</si>
  <si>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</si>
  <si>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</si>
  <si>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</si>
  <si>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</si>
  <si>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</si>
  <si>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</si>
  <si>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</si>
  <si>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</si>
  <si>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</si>
  <si>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</si>
  <si>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</si>
  <si>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</si>
  <si>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</si>
  <si>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</si>
  <si>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</si>
  <si>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</si>
  <si>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</si>
  <si>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</si>
  <si>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</si>
  <si>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</si>
  <si>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</si>
  <si>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</si>
  <si>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</si>
  <si>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</si>
  <si>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</si>
  <si>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</si>
  <si>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</si>
  <si>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</si>
  <si>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</si>
  <si>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</si>
  <si>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</si>
  <si>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</si>
  <si>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</si>
  <si>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</si>
  <si>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</si>
  <si>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</si>
  <si>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</si>
  <si>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</si>
  <si>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</si>
  <si>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</si>
  <si>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</si>
  <si>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</si>
  <si>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</si>
  <si>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</si>
  <si>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</si>
  <si>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</si>
  <si>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</si>
  <si>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</si>
  <si>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</si>
  <si>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</si>
  <si>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</si>
  <si>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</si>
  <si>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</si>
  <si>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</si>
  <si>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</si>
  <si>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</si>
  <si>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</si>
  <si>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</si>
  <si>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</si>
  <si>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</si>
  <si>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</si>
  <si>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</si>
  <si>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</si>
  <si>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</si>
  <si>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</si>
  <si>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</si>
  <si>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</si>
  <si>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</si>
  <si>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</si>
  <si>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</si>
  <si>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</si>
  <si>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</si>
  <si>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</si>
  <si>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</si>
  <si>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</si>
  <si>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</si>
  <si>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</si>
  <si>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</si>
  <si>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</si>
  <si>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</si>
  <si>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</si>
  <si>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</si>
  <si>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</si>
  <si>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14</t>
  </si>
  <si>
    <t>LANDET KVANTUM T.O.M UKE 14</t>
  </si>
  <si>
    <t>LANDET KVANTUM T.O.M. UKE 14 2016</t>
  </si>
  <si>
    <r>
      <t xml:space="preserve">3 </t>
    </r>
    <r>
      <rPr>
        <sz val="9"/>
        <color theme="1"/>
        <rFont val="Calibri"/>
        <family val="2"/>
      </rPr>
      <t>Registrert rekreasjonsfiske utgjør 703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</si>
  <si>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29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</si>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</sst>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10" zoomScale="90" zoomScaleNormal="115" zoomScalePageLayoutView="90" workbookViewId="0">
      <selection activeCell="D120" sqref="D120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1573.8135</v>
      </c>
      <c r="G21" s="346">
        <f>G22+G23</f>
        <v>32562.376800000002</v>
      </c>
      <c r="H21" s="346"/>
      <c r="I21" s="346">
        <f>I23+I22</f>
        <v>98346.623200000002</v>
      </c>
      <c r="J21" s="347">
        <f>J23+J22</f>
        <v>35926.638599999998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1573.2539999999999</v>
      </c>
      <c r="G22" s="348">
        <v>32284.246800000001</v>
      </c>
      <c r="H22" s="348"/>
      <c r="I22" s="348">
        <f>E22-G22</f>
        <v>97874.753200000006</v>
      </c>
      <c r="J22" s="349">
        <v>35286.863700000002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0.5595</v>
      </c>
      <c r="G23" s="350">
        <v>278.13</v>
      </c>
      <c r="H23" s="350"/>
      <c r="I23" s="348">
        <f>E23-G23</f>
        <v>471.87</v>
      </c>
      <c r="J23" s="351">
        <v>639.7749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15527.2369</v>
      </c>
      <c r="G24" s="346">
        <f>G25+G31+G32</f>
        <v>179722.8651</v>
      </c>
      <c r="H24" s="346"/>
      <c r="I24" s="346">
        <f>I25+I31+I32</f>
        <v>89207.13489999999</v>
      </c>
      <c r="J24" s="347">
        <f>J25+J31+J32</f>
        <v>186610.69025000001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12063.273799999999</v>
      </c>
      <c r="G25" s="352">
        <f>G26+G27+G28+G29</f>
        <v>148793.58689999999</v>
      </c>
      <c r="H25" s="352"/>
      <c r="I25" s="352">
        <f>I26+I27+I28+I29+I30</f>
        <v>63367.413099999991</v>
      </c>
      <c r="J25" s="353">
        <f>J26+J27+J28+J29+J30</f>
        <v>151821.27885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3999.1118999999999</v>
      </c>
      <c r="G26" s="354">
        <v>40301.518600000003</v>
      </c>
      <c r="H26" s="354"/>
      <c r="I26" s="354">
        <f t="shared" ref="I26:I31" si="0">E26-G26</f>
        <v>12759.481399999997</v>
      </c>
      <c r="J26" s="355">
        <v>42128.784500000002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3051.0884000000001</v>
      </c>
      <c r="G27" s="354">
        <v>43419.741300000002</v>
      </c>
      <c r="H27" s="354"/>
      <c r="I27" s="354">
        <f t="shared" si="0"/>
        <v>9067.2586999999985</v>
      </c>
      <c r="J27" s="355">
        <v>42905.394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3117.4175</v>
      </c>
      <c r="G28" s="354">
        <v>38861.060400000002</v>
      </c>
      <c r="H28" s="354"/>
      <c r="I28" s="354">
        <f t="shared" si="0"/>
        <v>16702.939599999998</v>
      </c>
      <c r="J28" s="355">
        <v>38197.292699999998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1895.6559999999999</v>
      </c>
      <c r="G29" s="354">
        <v>26211.266599999999</v>
      </c>
      <c r="H29" s="354"/>
      <c r="I29" s="354">
        <f t="shared" si="0"/>
        <v>7637.733400000001</v>
      </c>
      <c r="J29" s="355">
        <v>28589.807649999999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1247.7002</v>
      </c>
      <c r="G31" s="352">
        <v>10201.987999999999</v>
      </c>
      <c r="H31" s="352"/>
      <c r="I31" s="352">
        <f t="shared" si="0"/>
        <v>24282.012000000002</v>
      </c>
      <c r="J31" s="353">
        <v>11121.220600000001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2216.2629000000002</v>
      </c>
      <c r="G32" s="352">
        <f>G33</f>
        <v>20727.290199999999</v>
      </c>
      <c r="H32" s="352"/>
      <c r="I32" s="352">
        <f>I33+I34</f>
        <v>1557.7098000000005</v>
      </c>
      <c r="J32" s="353">
        <f>J33</f>
        <v>23668.1908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f>2841.2629-F37</f>
        <v>2216.2629000000002</v>
      </c>
      <c r="G33" s="354">
        <f>21918.2902-G37</f>
        <v>20727.290199999999</v>
      </c>
      <c r="H33" s="354"/>
      <c r="I33" s="354">
        <f>E33-G33</f>
        <v>-542.29019999999946</v>
      </c>
      <c r="J33" s="355">
        <v>23668.1908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344.41699999999997</v>
      </c>
      <c r="G35" s="359">
        <v>1613.902</v>
      </c>
      <c r="H35" s="359"/>
      <c r="I35" s="359">
        <f>E35-G35</f>
        <v>2386.098</v>
      </c>
      <c r="J35" s="360">
        <v>1616.1630500000001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>
        <v>36.027000000000001</v>
      </c>
      <c r="G36" s="333">
        <v>388.12310000000002</v>
      </c>
      <c r="H36" s="333"/>
      <c r="I36" s="359">
        <f>E36-G36</f>
        <v>298.87689999999998</v>
      </c>
      <c r="J36" s="340">
        <v>324.92809999999997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>
        <v>625</v>
      </c>
      <c r="G37" s="333">
        <v>1191</v>
      </c>
      <c r="H37"/>
      <c r="I37" s="359">
        <f>E37-G37</f>
        <v>1809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115.18300000000001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18221.6774</v>
      </c>
      <c r="G40" s="199">
        <f>G21+G24+G35+G36+G37+G38+G39</f>
        <v>222478.26699999999</v>
      </c>
      <c r="H40" s="199">
        <f>H26+H27+H28+H29+H33</f>
        <v>0</v>
      </c>
      <c r="I40" s="199">
        <f>I21+I24+I35+I36+I37+I38+I39</f>
        <v>192047.73299999998</v>
      </c>
      <c r="J40" s="211">
        <f>J21+J24+J35+J36+J37+J38+J39</f>
        <v>231478.42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14</v>
      </c>
      <c r="F56" s="196" t="str">
        <f>G20</f>
        <v>LANDET KVANTUM T.O.M UKE 14</v>
      </c>
      <c r="G56" s="196" t="str">
        <f>I20</f>
        <v>RESTKVOTER</v>
      </c>
      <c r="H56" s="197" t="str">
        <f>J20</f>
        <v>LANDET KVANTUM T.O.M. UKE 14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9"/>
      <c r="E57" s="365">
        <v>19.703199999999999</v>
      </c>
      <c r="F57" s="365">
        <v>76.485200000000006</v>
      </c>
      <c r="G57" s="434"/>
      <c r="H57" s="242">
        <v>89.209400000000002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0"/>
      <c r="E58" s="366">
        <v>76.9041</v>
      </c>
      <c r="F58" s="366">
        <v>251.64060000000001</v>
      </c>
      <c r="G58" s="435"/>
      <c r="H58" s="324">
        <v>149.38399999999999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1"/>
      <c r="E59" s="367">
        <v>0.216</v>
      </c>
      <c r="F59" s="367">
        <v>2.831</v>
      </c>
      <c r="G59" s="436"/>
      <c r="H59" s="325">
        <v>19.082599999999999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0.55230000000000001</v>
      </c>
      <c r="F60" s="369">
        <f>F61+F62+F63</f>
        <v>32.6096</v>
      </c>
      <c r="G60" s="369">
        <f>D60-F60</f>
        <v>7067.3904000000002</v>
      </c>
      <c r="H60" s="370">
        <f>H61+H62+H63</f>
        <v>15.704499999999999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0.54330000000000001</v>
      </c>
      <c r="F61" s="235">
        <v>6.8316999999999997</v>
      </c>
      <c r="G61" s="235"/>
      <c r="H61" s="237">
        <v>2.0028000000000001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8.9999999999999993E-3</v>
      </c>
      <c r="F62" s="235">
        <v>11.8666</v>
      </c>
      <c r="G62" s="235"/>
      <c r="H62" s="237">
        <v>4.6397000000000004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/>
      <c r="F63" s="241">
        <v>13.911300000000001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4.48E-2</v>
      </c>
      <c r="F65" s="243">
        <v>5.0465</v>
      </c>
      <c r="G65" s="243"/>
      <c r="H65" s="307">
        <v>2.5209999999999999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97.420399999999987</v>
      </c>
      <c r="F66" s="312">
        <f>F57+F58+F59+F60+F64+F65</f>
        <v>369.36510000000004</v>
      </c>
      <c r="G66" s="203">
        <f>D66-F66</f>
        <v>11855.634899999999</v>
      </c>
      <c r="H66" s="211">
        <f>H57+H58+H59+H60+H64+H65</f>
        <v>276.3734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33" t="s">
        <v>97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3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14</v>
      </c>
      <c r="G84" s="196" t="str">
        <f>G20</f>
        <v>LANDET KVANTUM T.O.M UKE 14</v>
      </c>
      <c r="H84" s="196" t="str">
        <f>I20</f>
        <v>RESTKVOTER</v>
      </c>
      <c r="I84" s="197" t="str">
        <f>J20</f>
        <v>LANDET KVANTUM T.O.M. UKE 14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2894.3543</v>
      </c>
      <c r="G85" s="346">
        <f>G86+G87</f>
        <v>23725.818299999999</v>
      </c>
      <c r="H85" s="346">
        <f>H86+H87</f>
        <v>26575.181700000001</v>
      </c>
      <c r="I85" s="347">
        <f>I86+I87</f>
        <v>21549.614000000001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2892.9829</v>
      </c>
      <c r="G86" s="348">
        <v>23524.484199999999</v>
      </c>
      <c r="H86" s="348">
        <f>E86-G86</f>
        <v>26026.515800000001</v>
      </c>
      <c r="I86" s="349">
        <v>21320.592100000002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1.3714</v>
      </c>
      <c r="G87" s="350">
        <v>201.33410000000001</v>
      </c>
      <c r="H87" s="350">
        <f>E87-G87</f>
        <v>548.66589999999997</v>
      </c>
      <c r="I87" s="351">
        <v>229.02189999999999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754.0874</v>
      </c>
      <c r="G88" s="346">
        <f t="shared" si="2"/>
        <v>21193.087199999998</v>
      </c>
      <c r="H88" s="346">
        <f>H89+H94+H95</f>
        <v>56231.912799999998</v>
      </c>
      <c r="I88" s="347">
        <f t="shared" si="2"/>
        <v>24402.967800000002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656.57470000000001</v>
      </c>
      <c r="G89" s="352">
        <f t="shared" si="3"/>
        <v>14004.392499999998</v>
      </c>
      <c r="H89" s="352">
        <f>H90+H91+H92+H93</f>
        <v>43581.607499999998</v>
      </c>
      <c r="I89" s="353">
        <f t="shared" si="3"/>
        <v>18763.543700000002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113.9675</v>
      </c>
      <c r="G90" s="354">
        <v>2624.9090999999999</v>
      </c>
      <c r="H90" s="354">
        <f t="shared" ref="H90:H96" si="4">E90-G90</f>
        <v>15031.090899999999</v>
      </c>
      <c r="I90" s="355">
        <v>2888.3040999999998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122.0488</v>
      </c>
      <c r="G91" s="354">
        <v>3664.7874999999999</v>
      </c>
      <c r="H91" s="354">
        <f t="shared" si="4"/>
        <v>12789.2125</v>
      </c>
      <c r="I91" s="355">
        <v>4490.8962000000001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343.8338</v>
      </c>
      <c r="G92" s="354">
        <v>5070.5511999999999</v>
      </c>
      <c r="H92" s="354">
        <f t="shared" si="4"/>
        <v>12845.4488</v>
      </c>
      <c r="I92" s="355">
        <v>5233.3612000000003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76.724599999999995</v>
      </c>
      <c r="G93" s="354">
        <v>2644.1446999999998</v>
      </c>
      <c r="H93" s="354">
        <f t="shared" si="4"/>
        <v>2915.8553000000002</v>
      </c>
      <c r="I93" s="355">
        <v>6150.9822000000004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47.822600000000001</v>
      </c>
      <c r="G94" s="352">
        <v>6207.7848999999997</v>
      </c>
      <c r="H94" s="352">
        <f t="shared" si="4"/>
        <v>7065.2151000000003</v>
      </c>
      <c r="I94" s="353">
        <v>4479.3980000000001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49.690100000000001</v>
      </c>
      <c r="G95" s="363">
        <v>980.90980000000002</v>
      </c>
      <c r="H95" s="363">
        <f t="shared" si="4"/>
        <v>5585.0901999999996</v>
      </c>
      <c r="I95" s="364">
        <v>1160.0261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8.4900000000000003E-2</v>
      </c>
      <c r="G96" s="359">
        <v>16.816299999999998</v>
      </c>
      <c r="H96" s="359">
        <f t="shared" si="4"/>
        <v>292.18369999999999</v>
      </c>
      <c r="I96" s="360">
        <v>23.341000000000001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7.1738999999999997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3655.7004999999995</v>
      </c>
      <c r="G99" s="226">
        <f t="shared" si="6"/>
        <v>45235.721799999992</v>
      </c>
      <c r="H99" s="226">
        <f>H85+H88+H96+H97+H98</f>
        <v>83099.278200000001</v>
      </c>
      <c r="I99" s="200">
        <f t="shared" si="6"/>
        <v>46275.9228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14</v>
      </c>
      <c r="G118" s="196" t="str">
        <f>G20</f>
        <v>LANDET KVANTUM T.O.M UKE 14</v>
      </c>
      <c r="H118" s="196" t="str">
        <f>I20</f>
        <v>RESTKVOTER</v>
      </c>
      <c r="I118" s="197" t="str">
        <f>J20</f>
        <v>LANDET KVANTUM T.O.M. UKE 14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180.51939999999999</v>
      </c>
      <c r="G119" s="365">
        <f>G120+G121+G122</f>
        <v>16607.762600000002</v>
      </c>
      <c r="H119" s="365">
        <f>D119-G119</f>
        <v>31949.237399999998</v>
      </c>
      <c r="I119" s="375">
        <f>I120+I121+I122</f>
        <v>12394.488300000001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179.49469999999999</v>
      </c>
      <c r="G120" s="377">
        <v>13588.4287</v>
      </c>
      <c r="H120" s="377">
        <f t="shared" ref="H120:H126" si="7">E120-G120</f>
        <v>26366.5713</v>
      </c>
      <c r="I120" s="378">
        <v>8878.4783000000007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1.0246999999999999</v>
      </c>
      <c r="G121" s="377">
        <v>3019.3339000000001</v>
      </c>
      <c r="H121" s="377">
        <f t="shared" si="7"/>
        <v>6120.6661000000004</v>
      </c>
      <c r="I121" s="378">
        <v>3516.01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/>
      <c r="G123" s="309">
        <v>1113.5018</v>
      </c>
      <c r="H123" s="308">
        <f t="shared" si="7"/>
        <v>30701.498200000002</v>
      </c>
      <c r="I123" s="310">
        <v>2234.2618000000002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419.80060000000003</v>
      </c>
      <c r="G124" s="384">
        <f>G133+G130+G125</f>
        <v>20390.827600000001</v>
      </c>
      <c r="H124" s="384">
        <f t="shared" si="7"/>
        <v>31037.172399999999</v>
      </c>
      <c r="I124" s="385">
        <f>I125+I130+I133</f>
        <v>28335.9058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276.49860000000001</v>
      </c>
      <c r="G125" s="387">
        <f>G126+G127+G129+G128</f>
        <v>15000.9542</v>
      </c>
      <c r="H125" s="387">
        <f t="shared" si="7"/>
        <v>23249.0458</v>
      </c>
      <c r="I125" s="388">
        <f>I126+I127+I128+I129</f>
        <v>22133.490700000002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36.803800000000003</v>
      </c>
      <c r="G126" s="390">
        <v>2674.3915999999999</v>
      </c>
      <c r="H126" s="390">
        <f t="shared" si="7"/>
        <v>9395.608400000001</v>
      </c>
      <c r="I126" s="391">
        <v>3108.1439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86.884600000000006</v>
      </c>
      <c r="G127" s="390">
        <v>4209.0866999999998</v>
      </c>
      <c r="H127" s="390">
        <f>E127-G127</f>
        <v>6650.9133000000002</v>
      </c>
      <c r="I127" s="391">
        <v>6389.1418000000003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77.953199999999995</v>
      </c>
      <c r="G128" s="390">
        <v>4216.1778999999997</v>
      </c>
      <c r="H128" s="390">
        <f t="shared" ref="H128:H134" si="8">E128-G128</f>
        <v>5089.8221000000003</v>
      </c>
      <c r="I128" s="391">
        <v>6544.6093000000001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74.856999999999999</v>
      </c>
      <c r="G129" s="390">
        <v>3901.2979999999998</v>
      </c>
      <c r="H129" s="390">
        <f t="shared" si="8"/>
        <v>2112.7020000000002</v>
      </c>
      <c r="I129" s="391">
        <v>6091.5956999999999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77.916899999999998</v>
      </c>
      <c r="G130" s="393">
        <v>3409.6538999999998</v>
      </c>
      <c r="H130" s="393">
        <f t="shared" si="8"/>
        <v>2660.3461000000002</v>
      </c>
      <c r="I130" s="394">
        <v>3710.1655999999998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>
        <v>77.5227</v>
      </c>
      <c r="G131" s="395">
        <v>3407.7746999999999</v>
      </c>
      <c r="H131" s="395">
        <f t="shared" si="8"/>
        <v>2162.2253000000001</v>
      </c>
      <c r="I131" s="396">
        <v>3677.1062000000002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0.39419999999999789</v>
      </c>
      <c r="G132" s="395">
        <f>G130-G131</f>
        <v>1.8791999999998552</v>
      </c>
      <c r="H132" s="395">
        <f t="shared" si="8"/>
        <v>498.12080000000014</v>
      </c>
      <c r="I132" s="396">
        <f>I130-I131</f>
        <v>33.059399999999641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65.385099999999994</v>
      </c>
      <c r="G133" s="398">
        <v>1980.2194999999999</v>
      </c>
      <c r="H133" s="398">
        <f t="shared" si="8"/>
        <v>5127.7804999999998</v>
      </c>
      <c r="I133" s="399">
        <v>2492.2494999999999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>
        <v>0.1027</v>
      </c>
      <c r="G134" s="373">
        <v>5.1044999999999998</v>
      </c>
      <c r="H134" s="373">
        <f t="shared" si="8"/>
        <v>126.8955</v>
      </c>
      <c r="I134" s="400">
        <v>5.1094999999999997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8.0577000000000005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>
        <v>1</v>
      </c>
      <c r="G137" s="243">
        <v>6</v>
      </c>
      <c r="H137" s="243">
        <f>E137-G137</f>
        <v>-6</v>
      </c>
      <c r="I137" s="307">
        <v>9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609.48040000000003</v>
      </c>
      <c r="G138" s="203">
        <f>G119+G123+G124+G134+G135+G136+G137</f>
        <v>40193.376500000006</v>
      </c>
      <c r="H138" s="203">
        <f>E138-G138</f>
        <v>95026.623499999987</v>
      </c>
      <c r="I138" s="211">
        <f>I119+I123+I124+I134+I135+I136+I137</f>
        <v>44978.765399999997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14</v>
      </c>
      <c r="F157" s="70" t="str">
        <f>G20</f>
        <v>LANDET KVANTUM T.O.M UKE 14</v>
      </c>
      <c r="G157" s="70" t="str">
        <f>I20</f>
        <v>RESTKVOTER</v>
      </c>
      <c r="H157" s="93" t="str">
        <f>J20</f>
        <v>LANDET KVANTUM T.O.M. UKE 14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65.996499999999997</v>
      </c>
      <c r="F158" s="185">
        <v>373.21780000000001</v>
      </c>
      <c r="G158" s="185">
        <f>D158-F158</f>
        <v>17103.782200000001</v>
      </c>
      <c r="H158" s="223">
        <v>360.31470000000002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>
        <v>1.0647</v>
      </c>
      <c r="F159" s="185">
        <v>1.3260000000000001</v>
      </c>
      <c r="G159" s="185">
        <f>D159-F159</f>
        <v>98.674000000000007</v>
      </c>
      <c r="H159" s="223">
        <v>2.9260000000000002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67.061199999999999</v>
      </c>
      <c r="F161" s="187">
        <f>SUM(F158:F160)</f>
        <v>374.54380000000003</v>
      </c>
      <c r="G161" s="187">
        <f>D161-F161</f>
        <v>17225.456200000001</v>
      </c>
      <c r="H161" s="210">
        <f>SUM(H158:H160)</f>
        <v>363.2407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14</v>
      </c>
      <c r="G177" s="70" t="str">
        <f>G20</f>
        <v>LANDET KVANTUM T.O.M UKE 14</v>
      </c>
      <c r="H177" s="70" t="str">
        <f>I20</f>
        <v>RESTKVOTER</v>
      </c>
      <c r="I177" s="93" t="str">
        <f>J20</f>
        <v>LANDET KVANTUM T.O.M. UKE 14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852.59649999999999</v>
      </c>
      <c r="G178" s="316">
        <f t="shared" si="10"/>
        <v>12319.804</v>
      </c>
      <c r="H178" s="316">
        <f t="shared" si="10"/>
        <v>27560.196</v>
      </c>
      <c r="I178" s="321">
        <f t="shared" si="10"/>
        <v>11713.207899999999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671.64059999999995</v>
      </c>
      <c r="G179" s="314">
        <v>11114.1093</v>
      </c>
      <c r="H179" s="314">
        <f>E179-G179</f>
        <v>14420.8907</v>
      </c>
      <c r="I179" s="319">
        <v>9777.6713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>
        <v>162.75069999999999</v>
      </c>
      <c r="G180" s="314">
        <v>590.28859999999997</v>
      </c>
      <c r="H180" s="314">
        <f t="shared" ref="H180:H182" si="11">E180-G180</f>
        <v>6055.7114000000001</v>
      </c>
      <c r="I180" s="319">
        <v>396.8023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17.55</v>
      </c>
      <c r="G181" s="314">
        <v>597.21770000000004</v>
      </c>
      <c r="H181" s="314">
        <f t="shared" si="11"/>
        <v>1196.7822999999999</v>
      </c>
      <c r="I181" s="319">
        <v>1471.4937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>
        <v>0.6552</v>
      </c>
      <c r="G182" s="314">
        <v>18.188400000000001</v>
      </c>
      <c r="H182" s="314">
        <f t="shared" si="11"/>
        <v>5886.8116</v>
      </c>
      <c r="I182" s="319">
        <v>67.240600000000001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>
        <v>48.436</v>
      </c>
      <c r="G183" s="315">
        <v>208.71700000000001</v>
      </c>
      <c r="H183" s="315">
        <f>E183-G183</f>
        <v>5291.2830000000004</v>
      </c>
      <c r="I183" s="320">
        <v>173.179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22.270400000000002</v>
      </c>
      <c r="G184" s="316">
        <f>G185+G186</f>
        <v>2566.3162000000002</v>
      </c>
      <c r="H184" s="316">
        <f>E184-G184</f>
        <v>5433.6837999999998</v>
      </c>
      <c r="I184" s="321">
        <f>I185+I186</f>
        <v>1418.4382000000001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>
        <v>8.5685000000000002</v>
      </c>
      <c r="G185" s="314">
        <v>1341.0108</v>
      </c>
      <c r="H185" s="314"/>
      <c r="I185" s="319">
        <v>832.62829999999997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13.7019</v>
      </c>
      <c r="G186" s="317">
        <v>1225.3054</v>
      </c>
      <c r="H186" s="317"/>
      <c r="I186" s="322">
        <v>585.80989999999997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>
        <v>2.0556000000000001</v>
      </c>
      <c r="G187" s="318">
        <v>2.5291999999999999</v>
      </c>
      <c r="H187" s="318">
        <f>E187-G187</f>
        <v>7.4708000000000006</v>
      </c>
      <c r="I187" s="323"/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0.53239999999999998</v>
      </c>
      <c r="G188" s="315">
        <v>9</v>
      </c>
      <c r="H188" s="315">
        <f>D188-G188</f>
        <v>-9</v>
      </c>
      <c r="I188" s="320">
        <v>23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925.8909000000001</v>
      </c>
      <c r="G189" s="203">
        <f>G178+G183+G184+G187+G188</f>
        <v>15106.366400000003</v>
      </c>
      <c r="H189" s="203">
        <f>H178+H183+H184+H187+H188</f>
        <v>38283.633600000001</v>
      </c>
      <c r="I189" s="200">
        <f>I178+I183+I184+I187+I188</f>
        <v>13327.8251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14</v>
      </c>
      <c r="F206" s="70" t="str">
        <f>G20</f>
        <v>LANDET KVANTUM T.O.M UKE 14</v>
      </c>
      <c r="G206" s="70" t="str">
        <f>I20</f>
        <v>RESTKVOTER</v>
      </c>
      <c r="H206" s="93" t="str">
        <f>J20</f>
        <v>LANDET KVANTUM T.O.M. UKE 14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19.496200000000002</v>
      </c>
      <c r="F207" s="185">
        <v>265.52550000000002</v>
      </c>
      <c r="G207" s="185"/>
      <c r="H207" s="223">
        <v>535.851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478.3974</v>
      </c>
      <c r="F208" s="185">
        <v>1554.7498000000001</v>
      </c>
      <c r="G208" s="185"/>
      <c r="H208" s="223">
        <v>613.52809999999999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2.0792000000000002</v>
      </c>
      <c r="F209" s="186">
        <v>2.1818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0.1663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499.97280000000001</v>
      </c>
      <c r="F211" s="187">
        <f>SUM(F207:F210)</f>
        <v>1823.6439</v>
      </c>
      <c r="G211" s="187">
        <f>D211-F211</f>
        <v>4461.3561</v>
      </c>
      <c r="H211" s="210">
        <f>H207+H208+H209+H210</f>
        <v>1149.5454000000002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tonn)&amp;R11.04.2017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2017-04-04T06:09:38Z</cp:lastPrinted>
  <dcterms:created xsi:type="dcterms:W3CDTF">2011-07-06T12:13:20Z</dcterms:created>
  <dcterms:modified xsi:type="dcterms:W3CDTF">2017-04-11T06:56:27Z</dcterms:modified>
</cp:coreProperties>
</file>