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"/>
    </mc:Choice>
  </mc:AlternateContent>
  <bookViews>
    <workbookView xWindow="0" yWindow="0" windowWidth="28800" windowHeight="12432" tabRatio="413"/>
  </bookViews>
  <sheets>
    <sheet name="UKE_10_2017" sheetId="1" r:id="rId1"/>
  </sheets>
  <definedNames>
    <definedName name="Z_14D440E4_F18A_4F78_9989_38C1B133222D_.wvu.Cols" localSheetId="0" hidden="1">UKE_10_2017!#REF!</definedName>
    <definedName name="Z_14D440E4_F18A_4F78_9989_38C1B133222D_.wvu.PrintArea" localSheetId="0" hidden="1">UKE_10_2017!$B$1:$M$214</definedName>
    <definedName name="Z_14D440E4_F18A_4F78_9989_38C1B133222D_.wvu.Rows" localSheetId="0" hidden="1">UKE_10_2017!$326:$1048576,UKE_10_2017!$215:$325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J32" i="1" l="1"/>
  <c r="H137" i="1" l="1"/>
  <c r="H136" i="1"/>
  <c r="H134" i="1"/>
  <c r="H133" i="1"/>
  <c r="H131" i="1"/>
  <c r="H130" i="1"/>
  <c r="H128" i="1"/>
  <c r="H129" i="1"/>
  <c r="H127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2" i="1" s="1"/>
  <c r="I30" i="1"/>
  <c r="I29" i="1"/>
  <c r="I28" i="1"/>
  <c r="I26" i="1"/>
  <c r="I23" i="1"/>
  <c r="I22" i="1"/>
  <c r="I31" i="1"/>
  <c r="I27" i="1"/>
  <c r="I25" i="1" l="1"/>
  <c r="I24" i="1" s="1"/>
  <c r="H89" i="1"/>
  <c r="H88" i="1" s="1"/>
  <c r="E138" i="1" l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8" i="1"/>
  <c r="H97" i="1"/>
  <c r="D91" i="1"/>
  <c r="D90" i="1"/>
  <c r="I89" i="1"/>
  <c r="I88" i="1" s="1"/>
  <c r="G89" i="1"/>
  <c r="F89" i="1"/>
  <c r="F88" i="1" s="1"/>
  <c r="E89" i="1"/>
  <c r="E88" i="1" s="1"/>
  <c r="D89" i="1"/>
  <c r="D88" i="1" s="1"/>
  <c r="D99" i="1" s="1"/>
  <c r="G88" i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G32" i="1"/>
  <c r="F32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<sst xmlns="http://schemas.openxmlformats.org/spreadsheetml/2006/main" count="225" uniqueCount="112">
  <si>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</si>
  <si>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</si>
  <si>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</si>
  <si>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</si>
  <si>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</si>
  <si>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</si>
  <si>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</si>
  <si>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</si>
  <si>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</si>
  <si>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</si>
  <si>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</si>
  <si>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</si>
  <si>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</si>
  <si>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</si>
  <si>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</si>
  <si>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</si>
  <si>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</si>
  <si>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</si>
  <si>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</si>
  <si>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</si>
  <si>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</si>
  <si>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</si>
  <si>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</si>
  <si>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</si>
  <si>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</si>
  <si>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</si>
  <si>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</si>
  <si>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</si>
  <si>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</si>
  <si>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</si>
  <si>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</si>
  <si>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</si>
  <si>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</si>
  <si>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</si>
  <si>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</si>
  <si>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</si>
  <si>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</si>
  <si>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</si>
  <si>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</si>
  <si>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</si>
  <si>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</si>
  <si>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</si>
  <si>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</si>
  <si>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</si>
  <si>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</si>
  <si>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</si>
  <si>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</si>
  <si>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</si>
  <si>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</si>
  <si>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</si>
  <si>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</si>
  <si>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</si>
  <si>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</si>
  <si>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</si>
  <si>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</si>
  <si>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</si>
  <si>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</si>
  <si>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</si>
  <si>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</si>
  <si>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</si>
  <si>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</si>
  <si>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</si>
  <si>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</si>
  <si>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</si>
  <si>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</si>
  <si>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</si>
  <si>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</si>
  <si>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</si>
  <si>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</si>
  <si>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</si>
  <si>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</si>
  <si>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</si>
  <si>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</si>
  <si>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</si>
  <si>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</si>
  <si>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</si>
  <si>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</si>
  <si>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</si>
  <si>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</si>
  <si>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</si>
  <si>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</si>
  <si>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</si>
  <si>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</si>
  <si>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</si>
  <si>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</si>
  <si>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</si>
  <si>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</si>
  <si>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</si>
  <si>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</si>
  <si>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</si>
  <si>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</si>
  <si>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</si>
  <si>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</si>
  <si>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</si>
  <si>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</si>
  <si>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</si>
  <si>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</si>
  <si>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</si>
  <si>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</si>
  <si>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</si>
  <si>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</si>
  <si>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</si>
  <si>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</si>
  <si>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</si>
  <si>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</si>
  <si>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</si>
  <si>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t>LANDET KVANTUM UKE 10</t>
  </si>
  <si>
    <t>LANDET KVANTUM T.O.M UKE 10</t>
  </si>
  <si>
    <t>LANDET KVANTUM T.O.M. UKE 10 2016</t>
  </si>
  <si>
    <r>
      <t xml:space="preserve">3 </t>
    </r>
    <r>
      <rPr>
        <sz val="9"/>
        <color theme="1"/>
        <rFont val="Calibri"/>
        <family val="2"/>
      </rPr>
      <t>Registrert rekreasjonsfiske utgjør 295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</si>
  <si>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</si>
  <si>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65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</si>
</sst>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12" zoomScale="90" zoomScaleNormal="115" zoomScalePageLayoutView="90" workbookViewId="0">
      <selection activeCell="J129" sqref="J12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37" t="s">
        <v>88</v>
      </c>
      <c r="C2" s="438"/>
      <c r="D2" s="438"/>
      <c r="E2" s="438"/>
      <c r="F2" s="438"/>
      <c r="G2" s="438"/>
      <c r="H2" s="438"/>
      <c r="I2" s="438"/>
      <c r="J2" s="438"/>
      <c r="K2" s="439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2"/>
      <c r="C7" s="423"/>
      <c r="D7" s="423"/>
      <c r="E7" s="423"/>
      <c r="F7" s="423"/>
      <c r="G7" s="423"/>
      <c r="H7" s="423"/>
      <c r="I7" s="423"/>
      <c r="J7" s="423"/>
      <c r="K7" s="424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3">
      <c r="B18" s="419" t="s">
        <v>8</v>
      </c>
      <c r="C18" s="420"/>
      <c r="D18" s="420"/>
      <c r="E18" s="420"/>
      <c r="F18" s="420"/>
      <c r="G18" s="420"/>
      <c r="H18" s="420"/>
      <c r="I18" s="420"/>
      <c r="J18" s="420"/>
      <c r="K18" s="421"/>
      <c r="L18" s="208"/>
      <c r="M18" s="208"/>
    </row>
    <row r="19" spans="1:13" ht="12" customHeight="1" thickBot="1" x14ac:dyDescent="0.35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3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1060.3845000000001</v>
      </c>
      <c r="G21" s="346">
        <f>G22+G23</f>
        <v>26202.946800000002</v>
      </c>
      <c r="H21" s="346"/>
      <c r="I21" s="346">
        <f>I23+I22</f>
        <v>104706.05319999999</v>
      </c>
      <c r="J21" s="347">
        <f>J23+J22</f>
        <v>26175.656999999999</v>
      </c>
      <c r="K21" s="129"/>
      <c r="L21" s="158"/>
      <c r="M21" s="158"/>
    </row>
    <row r="22" spans="1:13" ht="14.1" customHeight="1" x14ac:dyDescent="0.3">
      <c r="B22" s="120"/>
      <c r="C22" s="269" t="s">
        <v>12</v>
      </c>
      <c r="D22" s="328">
        <v>129040</v>
      </c>
      <c r="E22" s="348">
        <v>130159</v>
      </c>
      <c r="F22" s="348">
        <v>1029.6285</v>
      </c>
      <c r="G22" s="348">
        <v>26015.500800000002</v>
      </c>
      <c r="H22" s="348"/>
      <c r="I22" s="348">
        <f>E22-G22</f>
        <v>104143.49919999999</v>
      </c>
      <c r="J22" s="349">
        <v>25855.7565</v>
      </c>
      <c r="K22" s="129"/>
      <c r="L22" s="158"/>
      <c r="M22" s="158"/>
    </row>
    <row r="23" spans="1:13" ht="14.1" customHeight="1" thickBot="1" x14ac:dyDescent="0.35">
      <c r="B23" s="120"/>
      <c r="C23" s="270" t="s">
        <v>11</v>
      </c>
      <c r="D23" s="342">
        <v>750</v>
      </c>
      <c r="E23" s="350">
        <v>750</v>
      </c>
      <c r="F23" s="350">
        <v>30.756</v>
      </c>
      <c r="G23" s="350">
        <v>187.446</v>
      </c>
      <c r="H23" s="350"/>
      <c r="I23" s="348">
        <f>E23-G23</f>
        <v>562.55399999999997</v>
      </c>
      <c r="J23" s="351">
        <v>319.90050000000002</v>
      </c>
      <c r="K23" s="129"/>
      <c r="L23" s="158"/>
      <c r="M23" s="158"/>
    </row>
    <row r="24" spans="1:13" ht="14.1" customHeight="1" x14ac:dyDescent="0.3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28255.086300000003</v>
      </c>
      <c r="G24" s="346">
        <f>G25+G31+G32</f>
        <v>109118.74784999999</v>
      </c>
      <c r="H24" s="346"/>
      <c r="I24" s="346">
        <f>I25+I31+I32</f>
        <v>159811.25214999999</v>
      </c>
      <c r="J24" s="347">
        <f>J25+J31+J32</f>
        <v>124229.86894999999</v>
      </c>
      <c r="K24" s="129"/>
      <c r="L24" s="158"/>
      <c r="M24" s="158"/>
    </row>
    <row r="25" spans="1:13" ht="15" customHeight="1" x14ac:dyDescent="0.3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23529.918600000001</v>
      </c>
      <c r="G25" s="352">
        <f>G26+G27+G28+G29</f>
        <v>90842.410549999986</v>
      </c>
      <c r="H25" s="352"/>
      <c r="I25" s="352">
        <f>I26+I27+I28+I29+I30</f>
        <v>121318.58945</v>
      </c>
      <c r="J25" s="353">
        <f>J26+J27+J28+J29+J30</f>
        <v>105011.57324999999</v>
      </c>
      <c r="K25" s="129"/>
      <c r="L25" s="158"/>
      <c r="M25" s="158"/>
    </row>
    <row r="26" spans="1:13" ht="14.1" customHeight="1" x14ac:dyDescent="0.3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7191.9195</v>
      </c>
      <c r="G26" s="354">
        <v>23314.373</v>
      </c>
      <c r="H26" s="354"/>
      <c r="I26" s="354">
        <f t="shared" ref="I26:I31" si="0">E26-G26</f>
        <v>29746.627</v>
      </c>
      <c r="J26" s="355">
        <v>27686.647799999999</v>
      </c>
      <c r="K26" s="129"/>
      <c r="L26" s="158"/>
      <c r="M26" s="158"/>
    </row>
    <row r="27" spans="1:13" ht="14.1" customHeight="1" x14ac:dyDescent="0.3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6882.7534999999998</v>
      </c>
      <c r="G27" s="354">
        <v>27209.117599999998</v>
      </c>
      <c r="H27" s="354"/>
      <c r="I27" s="354">
        <f t="shared" si="0"/>
        <v>25277.882400000002</v>
      </c>
      <c r="J27" s="355">
        <v>30954.220399999998</v>
      </c>
      <c r="K27" s="129"/>
      <c r="L27" s="158"/>
      <c r="M27" s="158"/>
    </row>
    <row r="28" spans="1:13" ht="14.1" customHeight="1" x14ac:dyDescent="0.3">
      <c r="A28" s="22"/>
      <c r="B28" s="131"/>
      <c r="C28" s="274" t="s">
        <v>69</v>
      </c>
      <c r="D28" s="330">
        <v>51454</v>
      </c>
      <c r="E28" s="354">
        <v>55564</v>
      </c>
      <c r="F28" s="354">
        <v>5796.3788000000004</v>
      </c>
      <c r="G28" s="354">
        <v>23952.320199999998</v>
      </c>
      <c r="H28" s="354"/>
      <c r="I28" s="354">
        <f t="shared" si="0"/>
        <v>31611.679800000002</v>
      </c>
      <c r="J28" s="355">
        <v>27218.884999999998</v>
      </c>
      <c r="K28" s="129"/>
      <c r="L28" s="158"/>
      <c r="M28" s="158"/>
    </row>
    <row r="29" spans="1:13" ht="14.1" customHeight="1" x14ac:dyDescent="0.3">
      <c r="A29" s="22"/>
      <c r="B29" s="131"/>
      <c r="C29" s="274" t="s">
        <v>25</v>
      </c>
      <c r="D29" s="330">
        <v>34409</v>
      </c>
      <c r="E29" s="354">
        <v>33849</v>
      </c>
      <c r="F29" s="354">
        <v>3658.8667999999998</v>
      </c>
      <c r="G29" s="354">
        <v>16366.599749999999</v>
      </c>
      <c r="H29" s="354"/>
      <c r="I29" s="354">
        <f t="shared" si="0"/>
        <v>17482.400249999999</v>
      </c>
      <c r="J29" s="355">
        <v>19151.820049999998</v>
      </c>
      <c r="K29" s="129"/>
      <c r="L29" s="158"/>
      <c r="M29" s="158"/>
    </row>
    <row r="30" spans="1:13" ht="14.1" customHeight="1" x14ac:dyDescent="0.3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3">
      <c r="A31" s="23"/>
      <c r="B31" s="130"/>
      <c r="C31" s="275" t="s">
        <v>18</v>
      </c>
      <c r="D31" s="329">
        <v>33756</v>
      </c>
      <c r="E31" s="352">
        <v>34484</v>
      </c>
      <c r="F31" s="352">
        <v>27.2075</v>
      </c>
      <c r="G31" s="352">
        <v>7470.9075000000003</v>
      </c>
      <c r="H31" s="352"/>
      <c r="I31" s="352">
        <f t="shared" si="0"/>
        <v>27013.092499999999</v>
      </c>
      <c r="J31" s="353">
        <v>8552.2659999999996</v>
      </c>
      <c r="K31" s="129"/>
      <c r="L31" s="158"/>
      <c r="M31" s="158"/>
    </row>
    <row r="32" spans="1:13" ht="14.1" customHeight="1" x14ac:dyDescent="0.3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4697.9602000000004</v>
      </c>
      <c r="G32" s="352">
        <f>G33</f>
        <v>10805.4298</v>
      </c>
      <c r="H32" s="352"/>
      <c r="I32" s="352">
        <f>I33+I34</f>
        <v>11479.5702</v>
      </c>
      <c r="J32" s="353">
        <f>J33</f>
        <v>10666.029699999999</v>
      </c>
      <c r="K32" s="129"/>
      <c r="L32" s="158"/>
      <c r="M32" s="158"/>
    </row>
    <row r="33" spans="1:13" ht="14.1" customHeight="1" x14ac:dyDescent="0.3">
      <c r="A33" s="22"/>
      <c r="B33" s="131"/>
      <c r="C33" s="274" t="s">
        <v>10</v>
      </c>
      <c r="D33" s="330">
        <v>22944</v>
      </c>
      <c r="E33" s="354">
        <v>20185</v>
      </c>
      <c r="F33" s="354">
        <v>4697.9602000000004</v>
      </c>
      <c r="G33" s="354">
        <v>10805.4298</v>
      </c>
      <c r="H33" s="354"/>
      <c r="I33" s="354">
        <f>E33-G33</f>
        <v>9379.5702000000001</v>
      </c>
      <c r="J33" s="355">
        <v>10666.029699999999</v>
      </c>
      <c r="K33" s="129"/>
      <c r="L33" s="158"/>
      <c r="M33" s="158"/>
    </row>
    <row r="34" spans="1:13" ht="14.1" customHeight="1" thickBot="1" x14ac:dyDescent="0.35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41">
        <v>4000</v>
      </c>
      <c r="E35" s="359">
        <v>4000</v>
      </c>
      <c r="F35" s="359">
        <v>196.9025</v>
      </c>
      <c r="G35" s="359">
        <v>426.93175000000002</v>
      </c>
      <c r="H35" s="359"/>
      <c r="I35" s="359">
        <f>E35-G35</f>
        <v>3573.0682499999998</v>
      </c>
      <c r="J35" s="360">
        <v>574.83185000000003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32">
        <v>687</v>
      </c>
      <c r="E36" s="333">
        <v>687</v>
      </c>
      <c r="F36" s="333">
        <v>56.552100000000003</v>
      </c>
      <c r="G36" s="333">
        <v>137.6516</v>
      </c>
      <c r="H36" s="333"/>
      <c r="I36" s="359">
        <f>E36-G36</f>
        <v>549.34839999999997</v>
      </c>
      <c r="J36" s="340">
        <v>177.96379999999999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32">
        <v>3000</v>
      </c>
      <c r="E37" s="333">
        <v>3000</v>
      </c>
      <c r="F37" s="333"/>
      <c r="G37" s="333"/>
      <c r="H37" s="333"/>
      <c r="I37" s="359">
        <f>E37-G37</f>
        <v>3000</v>
      </c>
      <c r="J37" s="340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32">
        <v>7000</v>
      </c>
      <c r="E38" s="333">
        <v>7000</v>
      </c>
      <c r="F38" s="333">
        <v>123.7469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29692.672300000002</v>
      </c>
      <c r="G40" s="199">
        <f>G21+G24+G35+G36+G37+G38+G39</f>
        <v>142886.27799999999</v>
      </c>
      <c r="H40" s="199">
        <f>H26+H27+H28+H29+H33</f>
        <v>0</v>
      </c>
      <c r="I40" s="199">
        <f>I21+I24+I35+I36+I37+I38+I39</f>
        <v>271639.72200000001</v>
      </c>
      <c r="J40" s="211">
        <f>J21+J24+J35+J36+J37+J38+J39</f>
        <v>158158.32159999997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2" t="s">
        <v>1</v>
      </c>
      <c r="C47" s="423"/>
      <c r="D47" s="423"/>
      <c r="E47" s="423"/>
      <c r="F47" s="423"/>
      <c r="G47" s="423"/>
      <c r="H47" s="423"/>
      <c r="I47" s="423"/>
      <c r="J47" s="423"/>
      <c r="K47" s="424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09" t="s">
        <v>2</v>
      </c>
      <c r="D49" s="410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208"/>
      <c r="M55" s="208"/>
    </row>
    <row r="56" spans="2:13" s="3" customFormat="1" ht="63" thickBot="1" x14ac:dyDescent="0.35">
      <c r="B56" s="143"/>
      <c r="C56" s="180" t="s">
        <v>19</v>
      </c>
      <c r="D56" s="198" t="s">
        <v>20</v>
      </c>
      <c r="E56" s="196" t="str">
        <f>F20</f>
        <v>LANDET KVANTUM UKE 10</v>
      </c>
      <c r="F56" s="196" t="str">
        <f>G20</f>
        <v>LANDET KVANTUM T.O.M UKE 10</v>
      </c>
      <c r="G56" s="196" t="str">
        <f>I20</f>
        <v>RESTKVOTER</v>
      </c>
      <c r="H56" s="197" t="str">
        <f>J20</f>
        <v>LANDET KVANTUM T.O.M. UKE 10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149" t="s">
        <v>35</v>
      </c>
      <c r="D57" s="429"/>
      <c r="E57" s="365">
        <v>0.4204</v>
      </c>
      <c r="F57" s="365">
        <v>30.452500000000001</v>
      </c>
      <c r="G57" s="434"/>
      <c r="H57" s="242">
        <v>33.259099999999997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30"/>
      <c r="E58" s="366"/>
      <c r="F58" s="366">
        <v>108.6362</v>
      </c>
      <c r="G58" s="435"/>
      <c r="H58" s="324">
        <v>142.62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31"/>
      <c r="E59" s="367">
        <v>3.4299999999999997E-2</v>
      </c>
      <c r="F59" s="367">
        <v>2.5535000000000001</v>
      </c>
      <c r="G59" s="436"/>
      <c r="H59" s="325">
        <v>5.3517000000000001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68">
        <v>7100</v>
      </c>
      <c r="E60" s="369">
        <f>SUM(E61:E63)</f>
        <v>6.6295999999999999</v>
      </c>
      <c r="F60" s="369">
        <f>F61+F62+F63</f>
        <v>23.738900000000001</v>
      </c>
      <c r="G60" s="369">
        <f>D60-F60</f>
        <v>7076.2610999999997</v>
      </c>
      <c r="H60" s="370">
        <f>H61+H62+H63</f>
        <v>14.1851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9"/>
      <c r="E61" s="235">
        <v>1.3138000000000001</v>
      </c>
      <c r="F61" s="235">
        <v>4.9749999999999996</v>
      </c>
      <c r="G61" s="235"/>
      <c r="H61" s="237">
        <v>1.4870000000000001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9"/>
      <c r="E62" s="235">
        <v>1.81</v>
      </c>
      <c r="F62" s="235">
        <v>9.0814000000000004</v>
      </c>
      <c r="G62" s="235"/>
      <c r="H62" s="237">
        <v>4.0937000000000001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50"/>
      <c r="E63" s="241">
        <v>3.5057999999999998</v>
      </c>
      <c r="F63" s="241">
        <v>9.6824999999999992</v>
      </c>
      <c r="G63" s="241"/>
      <c r="H63" s="237">
        <v>8.6044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236"/>
      <c r="F64" s="236"/>
      <c r="G64" s="236">
        <f>D64-F64</f>
        <v>85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243">
        <v>1.6587000000000001</v>
      </c>
      <c r="F65" s="243">
        <v>4.1708999999999996</v>
      </c>
      <c r="G65" s="243"/>
      <c r="H65" s="307">
        <v>0.76480000000000004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203">
        <f>E57+E58+E59+E60+E64+E65</f>
        <v>8.7430000000000003</v>
      </c>
      <c r="F66" s="312">
        <f>F57+F58+F59+F60+F64+F65</f>
        <v>169.55200000000002</v>
      </c>
      <c r="G66" s="203">
        <f>D66-F66</f>
        <v>12055.448</v>
      </c>
      <c r="H66" s="211">
        <f>H57+H58+H59+H60+H64+H65</f>
        <v>196.65260000000001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32"/>
      <c r="D67" s="432"/>
      <c r="E67" s="432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2" t="s">
        <v>1</v>
      </c>
      <c r="C72" s="423"/>
      <c r="D72" s="423"/>
      <c r="E72" s="423"/>
      <c r="F72" s="423"/>
      <c r="G72" s="423"/>
      <c r="H72" s="423"/>
      <c r="I72" s="423"/>
      <c r="J72" s="423"/>
      <c r="K72" s="424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17" t="s">
        <v>2</v>
      </c>
      <c r="D74" s="418"/>
      <c r="E74" s="417" t="s">
        <v>20</v>
      </c>
      <c r="F74" s="425"/>
      <c r="G74" s="417" t="s">
        <v>21</v>
      </c>
      <c r="H74" s="418"/>
      <c r="I74" s="158"/>
      <c r="J74" s="158"/>
      <c r="K74" s="116"/>
      <c r="L74" s="137"/>
      <c r="M74" s="137"/>
    </row>
    <row r="75" spans="2:13" ht="16.2" x14ac:dyDescent="0.3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4.4" x14ac:dyDescent="0.3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6.8" thickBot="1" x14ac:dyDescent="0.35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5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3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3">
      <c r="B80" s="257"/>
      <c r="C80" s="433" t="s">
        <v>97</v>
      </c>
      <c r="D80" s="433"/>
      <c r="E80" s="433"/>
      <c r="F80" s="433"/>
      <c r="G80" s="433"/>
      <c r="H80" s="433"/>
      <c r="I80" s="264"/>
      <c r="J80" s="265"/>
      <c r="K80" s="262"/>
      <c r="L80" s="265"/>
      <c r="M80" s="119"/>
    </row>
    <row r="81" spans="1:13" ht="6" customHeight="1" thickBot="1" x14ac:dyDescent="0.35">
      <c r="B81" s="257"/>
      <c r="C81" s="433"/>
      <c r="D81" s="433"/>
      <c r="E81" s="433"/>
      <c r="F81" s="433"/>
      <c r="G81" s="433"/>
      <c r="H81" s="433"/>
      <c r="I81" s="265"/>
      <c r="J81" s="265"/>
      <c r="K81" s="262"/>
      <c r="L81" s="265"/>
      <c r="M81" s="119"/>
    </row>
    <row r="82" spans="1:13" ht="14.1" customHeight="1" x14ac:dyDescent="0.3">
      <c r="B82" s="426" t="s">
        <v>8</v>
      </c>
      <c r="C82" s="427"/>
      <c r="D82" s="427"/>
      <c r="E82" s="427"/>
      <c r="F82" s="427"/>
      <c r="G82" s="427"/>
      <c r="H82" s="427"/>
      <c r="I82" s="427"/>
      <c r="J82" s="427"/>
      <c r="K82" s="428"/>
      <c r="L82" s="302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10</v>
      </c>
      <c r="G84" s="196" t="str">
        <f>G20</f>
        <v>LANDET KVANTUM T.O.M UKE 10</v>
      </c>
      <c r="H84" s="196" t="str">
        <f>I20</f>
        <v>RESTKVOTER</v>
      </c>
      <c r="I84" s="197" t="str">
        <f>J20</f>
        <v>LANDET KVANTUM T.O.M. UKE 10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1485.7478000000001</v>
      </c>
      <c r="G85" s="346">
        <f>G86+G87</f>
        <v>11358.6659</v>
      </c>
      <c r="H85" s="346">
        <f>H86+H87</f>
        <v>38942.3341</v>
      </c>
      <c r="I85" s="347">
        <f>I86+I87</f>
        <v>9510.9449000000004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9" t="s">
        <v>12</v>
      </c>
      <c r="D86" s="328">
        <v>42974</v>
      </c>
      <c r="E86" s="348">
        <v>49551</v>
      </c>
      <c r="F86" s="348">
        <v>1481.1222</v>
      </c>
      <c r="G86" s="348">
        <v>11223.9699</v>
      </c>
      <c r="H86" s="348">
        <f>E86-G86</f>
        <v>38327.030100000004</v>
      </c>
      <c r="I86" s="349">
        <v>9374.5848999999998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62" t="s">
        <v>11</v>
      </c>
      <c r="D87" s="342">
        <v>750</v>
      </c>
      <c r="E87" s="350">
        <v>750</v>
      </c>
      <c r="F87" s="350">
        <v>4.6256000000000004</v>
      </c>
      <c r="G87" s="350">
        <v>134.696</v>
      </c>
      <c r="H87" s="350">
        <f>E87-G87</f>
        <v>615.30399999999997</v>
      </c>
      <c r="I87" s="351">
        <v>136.36000000000001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3031.6929000000005</v>
      </c>
      <c r="G88" s="346">
        <f t="shared" si="2"/>
        <v>16812.5838</v>
      </c>
      <c r="H88" s="346">
        <f>H89+H94+H95</f>
        <v>60612.416200000007</v>
      </c>
      <c r="I88" s="347">
        <f t="shared" si="2"/>
        <v>19738.974000000002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2884.7983000000004</v>
      </c>
      <c r="G89" s="352">
        <f t="shared" si="3"/>
        <v>10318.808500000001</v>
      </c>
      <c r="H89" s="352">
        <f>H90+H91+H92+H93</f>
        <v>47267.191500000001</v>
      </c>
      <c r="I89" s="353">
        <f t="shared" si="3"/>
        <v>15812.6441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289.03370000000001</v>
      </c>
      <c r="G90" s="354">
        <v>2244.3908000000001</v>
      </c>
      <c r="H90" s="354">
        <f t="shared" ref="H90:H96" si="4">E90-G90</f>
        <v>15411.609199999999</v>
      </c>
      <c r="I90" s="355">
        <v>2612.9854999999998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500.6592</v>
      </c>
      <c r="G91" s="354">
        <v>3026.4349000000002</v>
      </c>
      <c r="H91" s="354">
        <f t="shared" si="4"/>
        <v>13427.5651</v>
      </c>
      <c r="I91" s="355">
        <v>3728.5097000000001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4" t="s">
        <v>24</v>
      </c>
      <c r="D92" s="330">
        <v>15573</v>
      </c>
      <c r="E92" s="354">
        <v>17916</v>
      </c>
      <c r="F92" s="354">
        <v>1179.9453000000001</v>
      </c>
      <c r="G92" s="354">
        <v>3351.4596999999999</v>
      </c>
      <c r="H92" s="354">
        <f t="shared" si="4"/>
        <v>14564.540300000001</v>
      </c>
      <c r="I92" s="355">
        <v>4591.5348999999997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4" t="s">
        <v>25</v>
      </c>
      <c r="D93" s="330">
        <v>8605</v>
      </c>
      <c r="E93" s="354">
        <v>5560</v>
      </c>
      <c r="F93" s="354">
        <v>915.16010000000006</v>
      </c>
      <c r="G93" s="354">
        <v>1696.5231000000001</v>
      </c>
      <c r="H93" s="354">
        <f t="shared" si="4"/>
        <v>3863.4768999999997</v>
      </c>
      <c r="I93" s="355">
        <v>4879.6139999999996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5" t="s">
        <v>32</v>
      </c>
      <c r="D94" s="329">
        <v>12841</v>
      </c>
      <c r="E94" s="352">
        <v>13273</v>
      </c>
      <c r="F94" s="352">
        <v>23.661000000000001</v>
      </c>
      <c r="G94" s="352">
        <v>5733.0756000000001</v>
      </c>
      <c r="H94" s="352">
        <f t="shared" si="4"/>
        <v>7539.9243999999999</v>
      </c>
      <c r="I94" s="353">
        <v>3065.6053000000002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6" t="s">
        <v>63</v>
      </c>
      <c r="D95" s="338">
        <v>5707</v>
      </c>
      <c r="E95" s="363">
        <v>6566</v>
      </c>
      <c r="F95" s="363">
        <v>123.2336</v>
      </c>
      <c r="G95" s="363">
        <v>760.69970000000001</v>
      </c>
      <c r="H95" s="363">
        <f t="shared" si="4"/>
        <v>5805.3002999999999</v>
      </c>
      <c r="I95" s="364">
        <v>860.72460000000001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341">
        <v>309</v>
      </c>
      <c r="E96" s="359">
        <v>309</v>
      </c>
      <c r="F96" s="359">
        <v>0.1961</v>
      </c>
      <c r="G96" s="359">
        <v>13.678000000000001</v>
      </c>
      <c r="H96" s="359">
        <f t="shared" si="4"/>
        <v>295.322</v>
      </c>
      <c r="I96" s="360">
        <v>13.9587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32">
        <v>300</v>
      </c>
      <c r="E97" s="333">
        <v>300</v>
      </c>
      <c r="F97" s="333">
        <v>2.2793999999999999</v>
      </c>
      <c r="G97" s="333">
        <v>300</v>
      </c>
      <c r="H97" s="333">
        <f t="shared" ref="H97:H98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7" t="s">
        <v>14</v>
      </c>
      <c r="D98" s="332"/>
      <c r="E98" s="333"/>
      <c r="F98" s="333"/>
      <c r="G98" s="333"/>
      <c r="H98" s="333">
        <f t="shared" si="5"/>
        <v>0</v>
      </c>
      <c r="I98" s="340"/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4519.9162000000015</v>
      </c>
      <c r="G99" s="226">
        <f t="shared" si="6"/>
        <v>28484.9277</v>
      </c>
      <c r="H99" s="226">
        <f>H85+H88+H96+H97+H98</f>
        <v>99850.072300000014</v>
      </c>
      <c r="I99" s="200">
        <f t="shared" si="6"/>
        <v>29563.877600000003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22" t="s">
        <v>1</v>
      </c>
      <c r="C107" s="423"/>
      <c r="D107" s="423"/>
      <c r="E107" s="423"/>
      <c r="F107" s="423"/>
      <c r="G107" s="423"/>
      <c r="H107" s="423"/>
      <c r="I107" s="423"/>
      <c r="J107" s="423"/>
      <c r="K107" s="424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17" t="s">
        <v>2</v>
      </c>
      <c r="D109" s="418"/>
      <c r="E109" s="417" t="s">
        <v>20</v>
      </c>
      <c r="F109" s="418"/>
      <c r="G109" s="417" t="s">
        <v>21</v>
      </c>
      <c r="H109" s="418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105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10</v>
      </c>
      <c r="G118" s="196" t="str">
        <f>G20</f>
        <v>LANDET KVANTUM T.O.M UKE 10</v>
      </c>
      <c r="H118" s="196" t="str">
        <f>I20</f>
        <v>RESTKVOTER</v>
      </c>
      <c r="I118" s="197" t="str">
        <f>J20</f>
        <v>LANDET KVANTUM T.O.M. UKE 10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3125.3941000000004</v>
      </c>
      <c r="G119" s="365">
        <f>G120+G121+G122</f>
        <v>11624.6124</v>
      </c>
      <c r="H119" s="365">
        <f>D119-G119</f>
        <v>36932.387600000002</v>
      </c>
      <c r="I119" s="375">
        <f>I120+I121+I122</f>
        <v>6475.4529999999995</v>
      </c>
      <c r="J119" s="158"/>
      <c r="K119" s="129"/>
      <c r="L119" s="158"/>
      <c r="M119" s="158"/>
    </row>
    <row r="120" spans="2:13" ht="14.1" customHeight="1" x14ac:dyDescent="0.3">
      <c r="B120" s="9"/>
      <c r="C120" s="269" t="s">
        <v>12</v>
      </c>
      <c r="D120" s="376">
        <v>38846</v>
      </c>
      <c r="E120" s="253">
        <v>39955</v>
      </c>
      <c r="F120" s="377">
        <v>2992.4729000000002</v>
      </c>
      <c r="G120" s="377">
        <v>9434.3994999999995</v>
      </c>
      <c r="H120" s="377">
        <f t="shared" ref="H120:H126" si="7">E120-G120</f>
        <v>30520.6005</v>
      </c>
      <c r="I120" s="378">
        <v>4498.2089999999998</v>
      </c>
      <c r="J120" s="158"/>
      <c r="K120" s="129"/>
      <c r="L120" s="158"/>
      <c r="M120" s="158"/>
    </row>
    <row r="121" spans="2:13" ht="14.1" customHeight="1" x14ac:dyDescent="0.3">
      <c r="B121" s="9"/>
      <c r="C121" s="269" t="s">
        <v>11</v>
      </c>
      <c r="D121" s="376">
        <v>9211</v>
      </c>
      <c r="E121" s="253">
        <v>9140</v>
      </c>
      <c r="F121" s="377">
        <v>132.9212</v>
      </c>
      <c r="G121" s="377">
        <v>2190.2129</v>
      </c>
      <c r="H121" s="377">
        <f t="shared" si="7"/>
        <v>6949.7870999999996</v>
      </c>
      <c r="I121" s="378">
        <v>1977.2439999999999</v>
      </c>
      <c r="J121" s="158"/>
      <c r="K121" s="129"/>
      <c r="L121" s="158"/>
      <c r="M121" s="158"/>
    </row>
    <row r="122" spans="2:13" ht="15" thickBot="1" x14ac:dyDescent="0.35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71" t="s">
        <v>41</v>
      </c>
      <c r="D123" s="382">
        <v>32809</v>
      </c>
      <c r="E123" s="304">
        <v>31815</v>
      </c>
      <c r="F123" s="309"/>
      <c r="G123" s="309">
        <v>501.084</v>
      </c>
      <c r="H123" s="308">
        <f t="shared" si="7"/>
        <v>31313.916000000001</v>
      </c>
      <c r="I123" s="310">
        <v>532.47500000000002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4036.4124000000002</v>
      </c>
      <c r="G124" s="384">
        <f>G133+G130+G125</f>
        <v>16706.380799999999</v>
      </c>
      <c r="H124" s="384">
        <f t="shared" si="7"/>
        <v>34721.619200000001</v>
      </c>
      <c r="I124" s="385">
        <f>I125+I130+I133</f>
        <v>22045.361099999998</v>
      </c>
      <c r="J124" s="119"/>
      <c r="K124" s="129"/>
      <c r="L124" s="158"/>
      <c r="M124" s="158"/>
    </row>
    <row r="125" spans="2:13" ht="15.75" customHeight="1" x14ac:dyDescent="0.3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2567.8551000000002</v>
      </c>
      <c r="G125" s="387">
        <f>G126+G127+G129+G128</f>
        <v>13357.461899999998</v>
      </c>
      <c r="H125" s="387">
        <f t="shared" si="7"/>
        <v>24892.538100000002</v>
      </c>
      <c r="I125" s="388">
        <f>I126+I127+I128+I129</f>
        <v>18902.951399999998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4" t="s">
        <v>22</v>
      </c>
      <c r="D126" s="389">
        <v>10943</v>
      </c>
      <c r="E126" s="249">
        <v>12070</v>
      </c>
      <c r="F126" s="390">
        <v>256.78129999999999</v>
      </c>
      <c r="G126" s="390">
        <v>2382.3886000000002</v>
      </c>
      <c r="H126" s="390">
        <f t="shared" si="7"/>
        <v>9687.6113999999998</v>
      </c>
      <c r="I126" s="391">
        <v>2706.1395000000002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4" t="s">
        <v>23</v>
      </c>
      <c r="D127" s="389">
        <v>10198</v>
      </c>
      <c r="E127" s="249">
        <v>10860</v>
      </c>
      <c r="F127" s="390">
        <v>381.78910000000002</v>
      </c>
      <c r="G127" s="390">
        <v>3797.6397000000002</v>
      </c>
      <c r="H127" s="390">
        <f t="shared" ref="H127:H135" si="8">E127-G127</f>
        <v>7062.3603000000003</v>
      </c>
      <c r="I127" s="391">
        <v>5562.8548000000001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4" t="s">
        <v>24</v>
      </c>
      <c r="D128" s="389">
        <v>9687</v>
      </c>
      <c r="E128" s="249">
        <v>9306</v>
      </c>
      <c r="F128" s="390">
        <v>842.31389999999999</v>
      </c>
      <c r="G128" s="390">
        <v>3887.1426000000001</v>
      </c>
      <c r="H128" s="390">
        <f t="shared" ref="H128:H134" si="9">E128-G128</f>
        <v>5418.8573999999999</v>
      </c>
      <c r="I128" s="391">
        <v>5723.0662000000002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4" t="s">
        <v>25</v>
      </c>
      <c r="D129" s="389">
        <v>7406</v>
      </c>
      <c r="E129" s="249">
        <v>6014</v>
      </c>
      <c r="F129" s="390">
        <v>1086.9708000000001</v>
      </c>
      <c r="G129" s="390">
        <v>3290.2910000000002</v>
      </c>
      <c r="H129" s="390">
        <f t="shared" si="9"/>
        <v>2723.7089999999998</v>
      </c>
      <c r="I129" s="391">
        <v>4910.8909000000003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1283.0337</v>
      </c>
      <c r="G130" s="393">
        <v>1656.8597</v>
      </c>
      <c r="H130" s="393">
        <f t="shared" si="9"/>
        <v>4413.1403</v>
      </c>
      <c r="I130" s="394">
        <v>1122.961</v>
      </c>
      <c r="J130" s="39"/>
      <c r="K130" s="129"/>
      <c r="L130" s="158"/>
      <c r="M130" s="158"/>
    </row>
    <row r="131" spans="2:13" ht="14.1" customHeight="1" x14ac:dyDescent="0.3">
      <c r="B131" s="9"/>
      <c r="C131" s="274" t="s">
        <v>43</v>
      </c>
      <c r="D131" s="389">
        <v>4986</v>
      </c>
      <c r="E131" s="305">
        <v>5570</v>
      </c>
      <c r="F131" s="395">
        <v>1283.0337</v>
      </c>
      <c r="G131" s="395">
        <v>1656.0930000000001</v>
      </c>
      <c r="H131" s="395">
        <f t="shared" si="9"/>
        <v>3913.9070000000002</v>
      </c>
      <c r="I131" s="396">
        <v>1111.4881</v>
      </c>
      <c r="J131" s="119"/>
      <c r="K131" s="129"/>
      <c r="L131" s="158"/>
      <c r="M131" s="158"/>
    </row>
    <row r="132" spans="2:13" ht="14.1" customHeight="1" x14ac:dyDescent="0.3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0.76669999999990068</v>
      </c>
      <c r="H132" s="395">
        <f t="shared" si="9"/>
        <v>499.2333000000001</v>
      </c>
      <c r="I132" s="396">
        <f>I130-I131</f>
        <v>11.472899999999981</v>
      </c>
      <c r="J132" s="39"/>
      <c r="K132" s="129"/>
      <c r="L132" s="158"/>
      <c r="M132" s="158"/>
    </row>
    <row r="133" spans="2:13" ht="15" thickBot="1" x14ac:dyDescent="0.35">
      <c r="B133" s="9"/>
      <c r="C133" s="276" t="s">
        <v>63</v>
      </c>
      <c r="D133" s="397">
        <v>6982</v>
      </c>
      <c r="E133" s="266">
        <v>7108</v>
      </c>
      <c r="F133" s="398">
        <v>185.52359999999999</v>
      </c>
      <c r="G133" s="398">
        <v>1692.0591999999999</v>
      </c>
      <c r="H133" s="398">
        <f t="shared" si="9"/>
        <v>5415.9408000000003</v>
      </c>
      <c r="I133" s="399">
        <v>2019.4486999999999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77" t="s">
        <v>13</v>
      </c>
      <c r="D134" s="231">
        <v>132</v>
      </c>
      <c r="E134" s="373">
        <v>132</v>
      </c>
      <c r="F134" s="373">
        <v>0.31609999999999999</v>
      </c>
      <c r="G134" s="373">
        <v>4.6003999999999996</v>
      </c>
      <c r="H134" s="373">
        <f t="shared" si="9"/>
        <v>127.39960000000001</v>
      </c>
      <c r="I134" s="400">
        <v>4.4855999999999998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2" t="s">
        <v>71</v>
      </c>
      <c r="D135" s="401">
        <v>2000</v>
      </c>
      <c r="E135" s="306">
        <v>2000</v>
      </c>
      <c r="F135" s="309">
        <v>13.1906</v>
      </c>
      <c r="G135" s="309">
        <v>2000</v>
      </c>
      <c r="H135" s="309">
        <f t="shared" si="8"/>
        <v>0</v>
      </c>
      <c r="I135" s="311">
        <v>130.51070000000001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403"/>
      <c r="E137" s="229"/>
      <c r="F137" s="243"/>
      <c r="G137" s="243">
        <v>4</v>
      </c>
      <c r="H137" s="243">
        <f>E137-G137</f>
        <v>-4</v>
      </c>
      <c r="I137" s="307">
        <v>10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7175.3132000000005</v>
      </c>
      <c r="G138" s="203">
        <f>G119+G123+G124+G134+G135+G136+G137</f>
        <v>30910.857599999999</v>
      </c>
      <c r="H138" s="203">
        <f>E138-G138</f>
        <v>104309.1424</v>
      </c>
      <c r="I138" s="211">
        <f>I119+I123+I124+I134+I135+I136+I137</f>
        <v>29198.285399999997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09" t="s">
        <v>2</v>
      </c>
      <c r="D148" s="410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" thickBot="1" x14ac:dyDescent="0.35">
      <c r="B157" s="120"/>
      <c r="C157" s="107" t="s">
        <v>19</v>
      </c>
      <c r="D157" s="114" t="s">
        <v>20</v>
      </c>
      <c r="E157" s="70" t="str">
        <f>F20</f>
        <v>LANDET KVANTUM UKE 10</v>
      </c>
      <c r="F157" s="70" t="str">
        <f>G20</f>
        <v>LANDET KVANTUM T.O.M UKE 10</v>
      </c>
      <c r="G157" s="70" t="str">
        <f>I20</f>
        <v>RESTKVOTER</v>
      </c>
      <c r="H157" s="93" t="str">
        <f>J20</f>
        <v>LANDET KVANTUM T.O.M. UKE 10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5.1115000000000004</v>
      </c>
      <c r="F158" s="185">
        <v>180.42869999999999</v>
      </c>
      <c r="G158" s="185">
        <f>D158-F158</f>
        <v>17296.5713</v>
      </c>
      <c r="H158" s="223">
        <v>249.1463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/>
      <c r="F159" s="185">
        <v>4.3999999999999997E-2</v>
      </c>
      <c r="G159" s="185">
        <f>D159-F159</f>
        <v>99.956000000000003</v>
      </c>
      <c r="H159" s="223">
        <v>1.9590000000000001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5.1115000000000004</v>
      </c>
      <c r="F161" s="187">
        <f>SUM(F158:F160)</f>
        <v>180.4727</v>
      </c>
      <c r="G161" s="187">
        <f>D161-F161</f>
        <v>17419.527300000002</v>
      </c>
      <c r="H161" s="210">
        <f>SUM(H158:H160)</f>
        <v>251.1053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14" t="s">
        <v>1</v>
      </c>
      <c r="C164" s="415"/>
      <c r="D164" s="415"/>
      <c r="E164" s="415"/>
      <c r="F164" s="415"/>
      <c r="G164" s="415"/>
      <c r="H164" s="415"/>
      <c r="I164" s="415"/>
      <c r="J164" s="415"/>
      <c r="K164" s="416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09" t="s">
        <v>2</v>
      </c>
      <c r="D166" s="410"/>
      <c r="E166" s="409" t="s">
        <v>56</v>
      </c>
      <c r="F166" s="410"/>
      <c r="G166" s="409" t="s">
        <v>57</v>
      </c>
      <c r="H166" s="410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11" t="s">
        <v>8</v>
      </c>
      <c r="C175" s="412"/>
      <c r="D175" s="412"/>
      <c r="E175" s="412"/>
      <c r="F175" s="412"/>
      <c r="G175" s="412"/>
      <c r="H175" s="412"/>
      <c r="I175" s="412"/>
      <c r="J175" s="412"/>
      <c r="K175" s="413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10</v>
      </c>
      <c r="G177" s="70" t="str">
        <f>G20</f>
        <v>LANDET KVANTUM T.O.M UKE 10</v>
      </c>
      <c r="H177" s="70" t="str">
        <f>I20</f>
        <v>RESTKVOTER</v>
      </c>
      <c r="I177" s="93" t="str">
        <f>J20</f>
        <v>LANDET KVANTUM T.O.M. UKE 10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2189.7783000000004</v>
      </c>
      <c r="G178" s="316">
        <f t="shared" si="10"/>
        <v>8679.062899999999</v>
      </c>
      <c r="H178" s="316">
        <f t="shared" si="10"/>
        <v>31200.937100000003</v>
      </c>
      <c r="I178" s="321">
        <f t="shared" si="10"/>
        <v>7240.3094000000001</v>
      </c>
      <c r="J178" s="81"/>
      <c r="K178" s="58"/>
      <c r="L178" s="194"/>
      <c r="M178" s="194"/>
    </row>
    <row r="179" spans="1:13" ht="14.1" customHeight="1" x14ac:dyDescent="0.3">
      <c r="B179" s="50"/>
      <c r="C179" s="303" t="s">
        <v>12</v>
      </c>
      <c r="D179" s="297">
        <v>24096</v>
      </c>
      <c r="E179" s="314">
        <v>25535</v>
      </c>
      <c r="F179" s="314">
        <v>2177.4567000000002</v>
      </c>
      <c r="G179" s="314">
        <v>7966.6607999999997</v>
      </c>
      <c r="H179" s="314">
        <f>E179-G179</f>
        <v>17568.339200000002</v>
      </c>
      <c r="I179" s="319">
        <v>6193.4389000000001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7">
        <v>6272</v>
      </c>
      <c r="E180" s="314">
        <v>6646</v>
      </c>
      <c r="F180" s="314"/>
      <c r="G180" s="314">
        <v>325.8383</v>
      </c>
      <c r="H180" s="314">
        <f t="shared" ref="H180:H182" si="11">E180-G180</f>
        <v>6320.1616999999997</v>
      </c>
      <c r="I180" s="319">
        <v>113.47450000000001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7">
        <v>1758</v>
      </c>
      <c r="E181" s="314">
        <v>1794</v>
      </c>
      <c r="F181" s="314">
        <v>12.3216</v>
      </c>
      <c r="G181" s="314">
        <v>372.46499999999997</v>
      </c>
      <c r="H181" s="314">
        <f t="shared" si="11"/>
        <v>1421.5350000000001</v>
      </c>
      <c r="I181" s="319">
        <v>913.09259999999995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49</v>
      </c>
      <c r="D182" s="297">
        <v>5883</v>
      </c>
      <c r="E182" s="314">
        <v>5905</v>
      </c>
      <c r="F182" s="314"/>
      <c r="G182" s="314">
        <v>14.098800000000001</v>
      </c>
      <c r="H182" s="314">
        <f t="shared" si="11"/>
        <v>5890.9012000000002</v>
      </c>
      <c r="I182" s="319">
        <v>20.3034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0" t="s">
        <v>41</v>
      </c>
      <c r="D183" s="233">
        <v>5500</v>
      </c>
      <c r="E183" s="315">
        <v>5500</v>
      </c>
      <c r="F183" s="315"/>
      <c r="G183" s="315">
        <v>33.130000000000003</v>
      </c>
      <c r="H183" s="315">
        <f>E183-G183</f>
        <v>5466.87</v>
      </c>
      <c r="I183" s="320">
        <v>74.03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6">
        <v>8000</v>
      </c>
      <c r="F184" s="316">
        <f>F185+F186</f>
        <v>279.89850000000001</v>
      </c>
      <c r="G184" s="316">
        <f>G185+G186</f>
        <v>2474.2440999999999</v>
      </c>
      <c r="H184" s="316">
        <f>E184-G184</f>
        <v>5525.7559000000001</v>
      </c>
      <c r="I184" s="321">
        <f>I185+I186</f>
        <v>1275.7246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7"/>
      <c r="E185" s="314"/>
      <c r="F185" s="314">
        <v>242.54509999999999</v>
      </c>
      <c r="G185" s="314">
        <v>1328.8957</v>
      </c>
      <c r="H185" s="314"/>
      <c r="I185" s="319">
        <v>795.2441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7"/>
      <c r="F186" s="317">
        <v>37.353400000000001</v>
      </c>
      <c r="G186" s="317">
        <v>1145.3484000000001</v>
      </c>
      <c r="H186" s="317"/>
      <c r="I186" s="322">
        <v>480.48050000000001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8">
        <v>10</v>
      </c>
      <c r="E187" s="318">
        <v>10</v>
      </c>
      <c r="F187" s="318"/>
      <c r="G187" s="318">
        <v>0.28999999999999998</v>
      </c>
      <c r="H187" s="318">
        <f>E187-G187</f>
        <v>9.7100000000000009</v>
      </c>
      <c r="I187" s="323"/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5"/>
      <c r="F188" s="315">
        <v>0.53239999999999998</v>
      </c>
      <c r="G188" s="315">
        <v>5</v>
      </c>
      <c r="H188" s="315">
        <f>D188-G188</f>
        <v>-5</v>
      </c>
      <c r="I188" s="320">
        <v>20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2470.2092000000002</v>
      </c>
      <c r="G189" s="203">
        <f>G178+G183+G184+G187+G188</f>
        <v>11191.726999999999</v>
      </c>
      <c r="H189" s="203">
        <f>H178+H183+H184+H187+H188</f>
        <v>42198.273000000008</v>
      </c>
      <c r="I189" s="200">
        <f>I178+I183+I184+I187+I188</f>
        <v>8610.0640000000003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14" t="s">
        <v>1</v>
      </c>
      <c r="C194" s="415"/>
      <c r="D194" s="415"/>
      <c r="E194" s="415"/>
      <c r="F194" s="415"/>
      <c r="G194" s="415"/>
      <c r="H194" s="415"/>
      <c r="I194" s="415"/>
      <c r="J194" s="415"/>
      <c r="K194" s="416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09" t="s">
        <v>2</v>
      </c>
      <c r="D196" s="410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11" t="s">
        <v>8</v>
      </c>
      <c r="C204" s="412"/>
      <c r="D204" s="412"/>
      <c r="E204" s="412"/>
      <c r="F204" s="412"/>
      <c r="G204" s="412"/>
      <c r="H204" s="412"/>
      <c r="I204" s="412"/>
      <c r="J204" s="412"/>
      <c r="K204" s="413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10</v>
      </c>
      <c r="F206" s="70" t="str">
        <f>G20</f>
        <v>LANDET KVANTUM T.O.M UKE 10</v>
      </c>
      <c r="G206" s="70" t="str">
        <f>I20</f>
        <v>RESTKVOTER</v>
      </c>
      <c r="H206" s="93" t="str">
        <f>J20</f>
        <v>LANDET KVANTUM T.O.M. UKE 10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17.842400000000001</v>
      </c>
      <c r="F207" s="185">
        <v>162.66970000000001</v>
      </c>
      <c r="G207" s="185"/>
      <c r="H207" s="223">
        <v>350.35680000000002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109.2448</v>
      </c>
      <c r="F208" s="185">
        <v>914.65750000000003</v>
      </c>
      <c r="G208" s="185"/>
      <c r="H208" s="223">
        <v>473.41669999999999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/>
      <c r="F209" s="186">
        <v>0.1026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/>
      <c r="F210" s="186">
        <v>1.1868000000000001</v>
      </c>
      <c r="G210" s="186"/>
      <c r="H210" s="224">
        <v>0.1215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127.0872</v>
      </c>
      <c r="F211" s="187">
        <f>SUM(F207:F210)</f>
        <v>1078.6165999999998</v>
      </c>
      <c r="G211" s="187">
        <f>D211-F211</f>
        <v>5206.3834000000006</v>
      </c>
      <c r="H211" s="210">
        <f>H207+H208+H209+H210</f>
        <v>823.89499999999998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10
&amp;"-,Normal"&amp;11(iht. motatte landings- og sluttsedler fra fiskesalgslagene; alle tallstørrelser i hele tonn)&amp;R14.03.2017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UKE_10_2017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2017-02-20T09:39:13Z</cp:lastPrinted>
  <dcterms:created xsi:type="dcterms:W3CDTF">2011-07-06T12:13:20Z</dcterms:created>
  <dcterms:modified xsi:type="dcterms:W3CDTF">2017-03-14T07:47:36Z</dcterms:modified>
</cp:coreProperties>
</file>