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22_2017" sheetId="1" r:id="rId1"/>
  </sheets>
  <definedNames>
    <definedName name="Z_14D440E4_F18A_4F78_9989_38C1B133222D_.wvu.Cols" localSheetId="0" hidden="1">UKE_22_2017!#REF!</definedName>
    <definedName name="Z_14D440E4_F18A_4F78_9989_38C1B133222D_.wvu.PrintArea" localSheetId="0" hidden="1">UKE_22_2017!$B$1:$M$214</definedName>
    <definedName name="Z_14D440E4_F18A_4F78_9989_38C1B133222D_.wvu.Rows" localSheetId="0" hidden="1">UKE_22_2017!$326:$1048576,UKE_22_2017!$215:$325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4" i="1"/>
  <c r="J32" i="1"/>
  <c r="I33" i="1" l="1"/>
  <c r="I29" i="1" l="1"/>
  <c r="I28" i="1"/>
  <c r="I27" i="1"/>
  <c r="I26" i="1"/>
  <c r="G30" i="1" l="1"/>
  <c r="H127" i="1" l="1"/>
  <c r="H98" i="1"/>
  <c r="G32" i="1" l="1"/>
  <c r="F32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0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<sst xmlns="http://schemas.openxmlformats.org/spreadsheetml/2006/main" count="225" uniqueCount="112">
  <si>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</si>
  <si>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</si>
  <si>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</si>
  <si>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</si>
  <si>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</si>
  <si>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</si>
  <si>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</si>
  <si>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</si>
  <si>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</si>
  <si>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</si>
  <si>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</si>
  <si>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</si>
  <si>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</si>
  <si>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</si>
  <si>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</si>
  <si>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</si>
  <si>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</si>
  <si>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</si>
  <si>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</si>
  <si>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</si>
  <si>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</si>
  <si>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</si>
  <si>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</si>
  <si>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</si>
  <si>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</si>
  <si>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</si>
  <si>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</si>
  <si>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</si>
  <si>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</si>
  <si>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</si>
  <si>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</si>
  <si>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</si>
  <si>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</si>
  <si>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</si>
  <si>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</si>
  <si>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</si>
  <si>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</si>
  <si>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</si>
  <si>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</si>
  <si>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</si>
  <si>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</si>
  <si>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</si>
  <si>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</si>
  <si>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</si>
  <si>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</si>
  <si>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</si>
  <si>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</si>
  <si>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</si>
  <si>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</si>
  <si>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</si>
  <si>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</si>
  <si>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</si>
  <si>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</si>
  <si>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</si>
  <si>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</si>
  <si>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</si>
  <si>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</si>
  <si>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</si>
  <si>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</si>
  <si>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</si>
  <si>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</si>
  <si>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</si>
  <si>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</si>
  <si>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</si>
  <si>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</si>
  <si>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</si>
  <si>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</si>
  <si>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</si>
  <si>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</si>
  <si>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</si>
  <si>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</si>
  <si>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</si>
  <si>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</si>
  <si>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</si>
  <si>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</si>
  <si>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</si>
  <si>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</si>
  <si>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</si>
  <si>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</si>
  <si>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</si>
  <si>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</si>
  <si>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</si>
  <si>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</si>
  <si>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</si>
  <si>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</si>
  <si>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</si>
  <si>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</si>
  <si>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</si>
  <si>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</si>
  <si>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</si>
  <si>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</si>
  <si>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</si>
  <si>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</si>
  <si>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</si>
  <si>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</si>
  <si>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</si>
  <si>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</si>
  <si>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</si>
  <si>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</si>
  <si>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</si>
  <si>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</si>
  <si>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</si>
  <si>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</si>
  <si>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</si>
  <si>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</si>
  <si>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</si>
  <si>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22</t>
  </si>
  <si>
    <t>LANDET KVANTUM T.O.M UKE 22</t>
  </si>
  <si>
    <t>LANDET KVANTUM T.O.M. UKE 22 2016</t>
  </si>
  <si>
    <r>
      <t xml:space="preserve">3 </t>
    </r>
    <r>
      <rPr>
        <sz val="9"/>
        <color theme="1"/>
        <rFont val="Calibri"/>
        <family val="2"/>
      </rPr>
      <t>Registrert rekreasjonsfiske utgjør 895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</si>
  <si>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</si>
  <si>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153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</si>
</sst>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65" fillId="0" borderId="0" xfId="0" applyFont="1"/>
    <xf numFmtId="0" fontId="65" fillId="0" borderId="80" xfId="0" applyFont="1" applyBorder="1"/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G135" sqref="G13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0" t="s">
        <v>88</v>
      </c>
      <c r="C2" s="441"/>
      <c r="D2" s="441"/>
      <c r="E2" s="441"/>
      <c r="F2" s="441"/>
      <c r="G2" s="441"/>
      <c r="H2" s="441"/>
      <c r="I2" s="441"/>
      <c r="J2" s="441"/>
      <c r="K2" s="442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5"/>
      <c r="C7" s="426"/>
      <c r="D7" s="426"/>
      <c r="E7" s="426"/>
      <c r="F7" s="426"/>
      <c r="G7" s="426"/>
      <c r="H7" s="426"/>
      <c r="I7" s="426"/>
      <c r="J7" s="426"/>
      <c r="K7" s="42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0" t="s">
        <v>2</v>
      </c>
      <c r="D9" s="421"/>
      <c r="E9" s="420" t="s">
        <v>20</v>
      </c>
      <c r="F9" s="421"/>
      <c r="G9" s="420" t="s">
        <v>21</v>
      </c>
      <c r="H9" s="421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2" t="s">
        <v>8</v>
      </c>
      <c r="C18" s="423"/>
      <c r="D18" s="423"/>
      <c r="E18" s="423"/>
      <c r="F18" s="423"/>
      <c r="G18" s="423"/>
      <c r="H18" s="423"/>
      <c r="I18" s="423"/>
      <c r="J18" s="423"/>
      <c r="K18" s="424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884.95869999999991</v>
      </c>
      <c r="G21" s="346">
        <f>G22+G23</f>
        <v>43341.366499999996</v>
      </c>
      <c r="H21" s="346"/>
      <c r="I21" s="346">
        <f>I23+I22</f>
        <v>87567.633499999996</v>
      </c>
      <c r="J21" s="347">
        <f>J23+J22</f>
        <v>49129.772600000004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884.19219999999996</v>
      </c>
      <c r="G22" s="348">
        <v>43046.874499999998</v>
      </c>
      <c r="H22" s="348"/>
      <c r="I22" s="348">
        <f>E22-G22</f>
        <v>87112.125499999995</v>
      </c>
      <c r="J22" s="349">
        <v>48468.259700000002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0.76649999999999996</v>
      </c>
      <c r="G23" s="350">
        <v>294.49200000000002</v>
      </c>
      <c r="H23" s="350"/>
      <c r="I23" s="348">
        <f>E23-G23</f>
        <v>455.50799999999998</v>
      </c>
      <c r="J23" s="351">
        <v>661.51289999999995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1281.4984999999999</v>
      </c>
      <c r="G24" s="346">
        <f>G25+G31+G32</f>
        <v>222274.69339999999</v>
      </c>
      <c r="H24" s="346"/>
      <c r="I24" s="346">
        <f>I25+I31+I32</f>
        <v>46655.306599999996</v>
      </c>
      <c r="J24" s="347">
        <f>J25+J31+J32</f>
        <v>220263.89455000003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904.51839999999993</v>
      </c>
      <c r="G25" s="352">
        <f>G26+G27+G28+G29</f>
        <v>181315.05730000001</v>
      </c>
      <c r="H25" s="352"/>
      <c r="I25" s="352">
        <f>I26+I27+I28+I29+I30</f>
        <v>30845.9427</v>
      </c>
      <c r="J25" s="353">
        <f>J26+J27+J28+J29+J30</f>
        <v>175879.37965000002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141.19220000000001</v>
      </c>
      <c r="G26" s="354">
        <v>47414.876799999998</v>
      </c>
      <c r="H26" s="411">
        <v>470</v>
      </c>
      <c r="I26" s="354">
        <f>E26-G26+H26</f>
        <v>6116.1232000000018</v>
      </c>
      <c r="J26" s="355">
        <v>47043.826000000001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144.6027</v>
      </c>
      <c r="G27" s="354">
        <v>49647.0553</v>
      </c>
      <c r="H27" s="411">
        <v>731</v>
      </c>
      <c r="I27" s="354">
        <f>E27-G27+H27</f>
        <v>3570.9447</v>
      </c>
      <c r="J27" s="355">
        <v>47538.409500000002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362.39589999999998</v>
      </c>
      <c r="G28" s="354">
        <v>51544.809650000003</v>
      </c>
      <c r="H28" s="411">
        <v>1568</v>
      </c>
      <c r="I28" s="354">
        <f>E28-G28+H28</f>
        <v>5587.1903499999971</v>
      </c>
      <c r="J28" s="355">
        <v>47003.802349999998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256.32760000000002</v>
      </c>
      <c r="G29" s="354">
        <v>32708.315549999999</v>
      </c>
      <c r="H29" s="410">
        <v>1040</v>
      </c>
      <c r="I29" s="354">
        <f>E29-G29+H29</f>
        <v>2180.6844500000007</v>
      </c>
      <c r="J29" s="355">
        <v>34293.341800000002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>
        <v>379</v>
      </c>
      <c r="G30" s="354">
        <f>SUM(H26:H29)</f>
        <v>3809</v>
      </c>
      <c r="H30" s="354"/>
      <c r="I30" s="354">
        <f t="shared" ref="I30:I31" si="0">E30-G30</f>
        <v>13391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326.4228</v>
      </c>
      <c r="G31" s="352">
        <v>15477.1952</v>
      </c>
      <c r="H31" s="352"/>
      <c r="I31" s="352">
        <f t="shared" si="0"/>
        <v>19006.804799999998</v>
      </c>
      <c r="J31" s="353">
        <v>14631.518899999999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50.557299999999998</v>
      </c>
      <c r="G32" s="352">
        <f>G33</f>
        <v>25482.440900000001</v>
      </c>
      <c r="H32" s="352"/>
      <c r="I32" s="352">
        <f>I33+I34</f>
        <v>-3197.4409000000014</v>
      </c>
      <c r="J32" s="353">
        <f>J33</f>
        <v>29752.995999999999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107.5573-F37</f>
        <v>50.557299999999998</v>
      </c>
      <c r="G33" s="354">
        <f>28699.4409-G37</f>
        <v>25482.440900000001</v>
      </c>
      <c r="H33" s="410">
        <v>338</v>
      </c>
      <c r="I33" s="354">
        <f>E33-G33+H33</f>
        <v>-4959.4409000000014</v>
      </c>
      <c r="J33" s="355">
        <v>29752.995999999999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>
        <v>34</v>
      </c>
      <c r="G34" s="357">
        <f>H33</f>
        <v>338</v>
      </c>
      <c r="H34" s="357"/>
      <c r="I34" s="357">
        <f>E34-G34</f>
        <v>1762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8.5</v>
      </c>
      <c r="G35" s="359">
        <v>2634.0392000000002</v>
      </c>
      <c r="H35" s="359"/>
      <c r="I35" s="359">
        <f>E35-G35</f>
        <v>1365.9607999999998</v>
      </c>
      <c r="J35" s="360">
        <v>3217.4991500000001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0.12</v>
      </c>
      <c r="G36" s="333">
        <v>397.92860000000002</v>
      </c>
      <c r="H36" s="333"/>
      <c r="I36" s="359">
        <f>E36-G36</f>
        <v>289.07139999999998</v>
      </c>
      <c r="J36" s="340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57</v>
      </c>
      <c r="G37" s="333">
        <v>3217</v>
      </c>
      <c r="H37" s="409"/>
      <c r="I37" s="359">
        <f>E37-G37</f>
        <v>-217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3.9942000000000002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>
        <v>762</v>
      </c>
      <c r="H39" s="333"/>
      <c r="I39" s="359">
        <f t="shared" si="1"/>
        <v>-762</v>
      </c>
      <c r="J39" s="340">
        <v>24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2236.0713999999998</v>
      </c>
      <c r="G40" s="199">
        <f>G21+G24+G35+G36+G37+G38+G39</f>
        <v>279627.02769999998</v>
      </c>
      <c r="H40" s="199">
        <f>H26+H27+H28+H29+H33</f>
        <v>4147</v>
      </c>
      <c r="I40" s="199">
        <f>I21+I24+I35+I36+I37+I38+I39</f>
        <v>134898.97229999999</v>
      </c>
      <c r="J40" s="211">
        <f>J21+J24+J35+J36+J37+J38+J39</f>
        <v>280013.00370000006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5" t="s">
        <v>1</v>
      </c>
      <c r="C47" s="426"/>
      <c r="D47" s="426"/>
      <c r="E47" s="426"/>
      <c r="F47" s="426"/>
      <c r="G47" s="426"/>
      <c r="H47" s="426"/>
      <c r="I47" s="426"/>
      <c r="J47" s="426"/>
      <c r="K47" s="427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2" t="s">
        <v>2</v>
      </c>
      <c r="D49" s="413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2" t="s">
        <v>8</v>
      </c>
      <c r="C55" s="423"/>
      <c r="D55" s="423"/>
      <c r="E55" s="423"/>
      <c r="F55" s="423"/>
      <c r="G55" s="423"/>
      <c r="H55" s="423"/>
      <c r="I55" s="423"/>
      <c r="J55" s="423"/>
      <c r="K55" s="424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22</v>
      </c>
      <c r="F56" s="196" t="str">
        <f>G20</f>
        <v>LANDET KVANTUM T.O.M UKE 22</v>
      </c>
      <c r="G56" s="196" t="str">
        <f>I20</f>
        <v>RESTKVOTER</v>
      </c>
      <c r="H56" s="197" t="str">
        <f>J20</f>
        <v>LANDET KVANTUM T.O.M. UKE 22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32"/>
      <c r="E57" s="365">
        <v>27.975999999999999</v>
      </c>
      <c r="F57" s="365">
        <v>284.97550000000001</v>
      </c>
      <c r="G57" s="437"/>
      <c r="H57" s="242">
        <v>455.71069999999997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3"/>
      <c r="E58" s="366">
        <v>1.1094999999999999</v>
      </c>
      <c r="F58" s="366">
        <v>643.09609999999998</v>
      </c>
      <c r="G58" s="438"/>
      <c r="H58" s="324">
        <v>425.80919999999998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4"/>
      <c r="E59" s="367"/>
      <c r="F59" s="367">
        <v>28.2638</v>
      </c>
      <c r="G59" s="439"/>
      <c r="H59" s="325">
        <v>55.5655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777.82860000000005</v>
      </c>
      <c r="F60" s="369">
        <f>F61+F62+F63</f>
        <v>2981.2080999999998</v>
      </c>
      <c r="G60" s="369">
        <f>D60-F60</f>
        <v>4118.7919000000002</v>
      </c>
      <c r="H60" s="370">
        <f>H61+H62+H63</f>
        <v>3062.8263999999999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237.245</v>
      </c>
      <c r="F61" s="235">
        <v>1013.5372</v>
      </c>
      <c r="G61" s="235"/>
      <c r="H61" s="237">
        <v>1227.213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363.5265</v>
      </c>
      <c r="F62" s="235">
        <v>1340.6899000000001</v>
      </c>
      <c r="G62" s="235"/>
      <c r="H62" s="237">
        <v>1261.3977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177.05709999999999</v>
      </c>
      <c r="F63" s="241">
        <v>626.98099999999999</v>
      </c>
      <c r="G63" s="241"/>
      <c r="H63" s="237">
        <v>574.21569999999997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47.182000000000002</v>
      </c>
      <c r="F65" s="243">
        <v>130.76830000000001</v>
      </c>
      <c r="G65" s="243"/>
      <c r="H65" s="307">
        <v>103.4954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854.09610000000009</v>
      </c>
      <c r="F66" s="312">
        <f>F57+F58+F59+F60+F64+F65</f>
        <v>4069.0639999999999</v>
      </c>
      <c r="G66" s="203">
        <f>D66-F66</f>
        <v>8155.9359999999997</v>
      </c>
      <c r="H66" s="211">
        <f>H57+H58+H59+H60+H64+H65</f>
        <v>4103.8791000000001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5"/>
      <c r="D67" s="435"/>
      <c r="E67" s="435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5" t="s">
        <v>1</v>
      </c>
      <c r="C72" s="426"/>
      <c r="D72" s="426"/>
      <c r="E72" s="426"/>
      <c r="F72" s="426"/>
      <c r="G72" s="426"/>
      <c r="H72" s="426"/>
      <c r="I72" s="426"/>
      <c r="J72" s="426"/>
      <c r="K72" s="427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0" t="s">
        <v>2</v>
      </c>
      <c r="D74" s="421"/>
      <c r="E74" s="420" t="s">
        <v>20</v>
      </c>
      <c r="F74" s="428"/>
      <c r="G74" s="420" t="s">
        <v>21</v>
      </c>
      <c r="H74" s="421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6" t="s">
        <v>97</v>
      </c>
      <c r="D80" s="436"/>
      <c r="E80" s="436"/>
      <c r="F80" s="436"/>
      <c r="G80" s="436"/>
      <c r="H80" s="436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6"/>
      <c r="D81" s="436"/>
      <c r="E81" s="436"/>
      <c r="F81" s="436"/>
      <c r="G81" s="436"/>
      <c r="H81" s="436"/>
      <c r="I81" s="265"/>
      <c r="J81" s="265"/>
      <c r="K81" s="262"/>
      <c r="L81" s="265"/>
      <c r="M81" s="119"/>
    </row>
    <row r="82" spans="1:13" ht="14.1" customHeight="1" x14ac:dyDescent="0.25">
      <c r="B82" s="429" t="s">
        <v>8</v>
      </c>
      <c r="C82" s="430"/>
      <c r="D82" s="430"/>
      <c r="E82" s="430"/>
      <c r="F82" s="430"/>
      <c r="G82" s="430"/>
      <c r="H82" s="430"/>
      <c r="I82" s="430"/>
      <c r="J82" s="430"/>
      <c r="K82" s="431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22</v>
      </c>
      <c r="G84" s="196" t="str">
        <f>G20</f>
        <v>LANDET KVANTUM T.O.M UKE 22</v>
      </c>
      <c r="H84" s="196" t="str">
        <f>I20</f>
        <v>RESTKVOTER</v>
      </c>
      <c r="I84" s="197" t="str">
        <f>J20</f>
        <v>LANDET KVANTUM T.O.M. UKE 22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345.20170000000002</v>
      </c>
      <c r="G85" s="346">
        <f>G86+G87</f>
        <v>31897.880100000002</v>
      </c>
      <c r="H85" s="346">
        <f>H86+H87</f>
        <v>18403.119899999998</v>
      </c>
      <c r="I85" s="347">
        <f>I86+I87</f>
        <v>30877.040100000002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344.9357</v>
      </c>
      <c r="G86" s="348">
        <v>31641.502</v>
      </c>
      <c r="H86" s="348">
        <f>E86-G86</f>
        <v>17909.498</v>
      </c>
      <c r="I86" s="349">
        <v>30599.478800000001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>
        <v>0.26600000000000001</v>
      </c>
      <c r="G87" s="350">
        <v>256.37810000000002</v>
      </c>
      <c r="H87" s="350">
        <f>E87-G87</f>
        <v>493.62189999999998</v>
      </c>
      <c r="I87" s="351">
        <v>277.56130000000002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924.95459999999991</v>
      </c>
      <c r="G88" s="346">
        <f t="shared" si="2"/>
        <v>29591.7513</v>
      </c>
      <c r="H88" s="346">
        <f>H89+H94+H95</f>
        <v>47833.248699999996</v>
      </c>
      <c r="I88" s="347">
        <f t="shared" si="2"/>
        <v>33202.076000000001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580.83179999999993</v>
      </c>
      <c r="G89" s="352">
        <f t="shared" si="3"/>
        <v>20304.846600000001</v>
      </c>
      <c r="H89" s="352">
        <f>H90+H91+H92+H93</f>
        <v>37281.153400000003</v>
      </c>
      <c r="I89" s="353">
        <f t="shared" si="3"/>
        <v>25064.522300000001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117.6069</v>
      </c>
      <c r="G90" s="354">
        <v>3254.018</v>
      </c>
      <c r="H90" s="354">
        <f t="shared" ref="H90:H96" si="4">E90-G90</f>
        <v>14401.982</v>
      </c>
      <c r="I90" s="355">
        <v>3588.3490000000002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191.71469999999999</v>
      </c>
      <c r="G91" s="354">
        <v>5387.7614999999996</v>
      </c>
      <c r="H91" s="354">
        <f t="shared" si="4"/>
        <v>11066.238499999999</v>
      </c>
      <c r="I91" s="355">
        <v>6452.4107000000004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147.30170000000001</v>
      </c>
      <c r="G92" s="354">
        <v>7362.9475000000002</v>
      </c>
      <c r="H92" s="354">
        <f t="shared" si="4"/>
        <v>10553.0525</v>
      </c>
      <c r="I92" s="355">
        <v>7688.1130000000003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124.2085</v>
      </c>
      <c r="G93" s="354">
        <v>4300.1196</v>
      </c>
      <c r="H93" s="354">
        <f t="shared" si="4"/>
        <v>1259.8804</v>
      </c>
      <c r="I93" s="355">
        <v>7335.6495999999997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329.56569999999999</v>
      </c>
      <c r="G94" s="352">
        <v>8203.7715000000007</v>
      </c>
      <c r="H94" s="352">
        <f t="shared" si="4"/>
        <v>5069.2284999999993</v>
      </c>
      <c r="I94" s="353">
        <v>6642.6342000000004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14.5571</v>
      </c>
      <c r="G95" s="363">
        <v>1083.1332</v>
      </c>
      <c r="H95" s="363">
        <f t="shared" si="4"/>
        <v>5482.8667999999998</v>
      </c>
      <c r="I95" s="364">
        <v>1494.9195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/>
      <c r="G96" s="359">
        <v>25.512599999999999</v>
      </c>
      <c r="H96" s="359">
        <f t="shared" si="4"/>
        <v>283.48739999999998</v>
      </c>
      <c r="I96" s="360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0.44850000000000001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>
        <v>483</v>
      </c>
      <c r="H98" s="333">
        <f>D98-G98</f>
        <v>-483</v>
      </c>
      <c r="I98" s="340">
        <v>159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1270.6047999999998</v>
      </c>
      <c r="G99" s="226">
        <f t="shared" si="6"/>
        <v>62298.144</v>
      </c>
      <c r="H99" s="226">
        <f>H85+H88+H96+H97+H98</f>
        <v>66036.855999999985</v>
      </c>
      <c r="I99" s="200">
        <f t="shared" si="6"/>
        <v>64563.258499999996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5" t="s">
        <v>1</v>
      </c>
      <c r="C107" s="426"/>
      <c r="D107" s="426"/>
      <c r="E107" s="426"/>
      <c r="F107" s="426"/>
      <c r="G107" s="426"/>
      <c r="H107" s="426"/>
      <c r="I107" s="426"/>
      <c r="J107" s="426"/>
      <c r="K107" s="427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0" t="s">
        <v>2</v>
      </c>
      <c r="D109" s="421"/>
      <c r="E109" s="420" t="s">
        <v>20</v>
      </c>
      <c r="F109" s="421"/>
      <c r="G109" s="420" t="s">
        <v>21</v>
      </c>
      <c r="H109" s="421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2" t="s">
        <v>8</v>
      </c>
      <c r="C116" s="423"/>
      <c r="D116" s="423"/>
      <c r="E116" s="423"/>
      <c r="F116" s="423"/>
      <c r="G116" s="423"/>
      <c r="H116" s="423"/>
      <c r="I116" s="423"/>
      <c r="J116" s="423"/>
      <c r="K116" s="424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22</v>
      </c>
      <c r="G118" s="196" t="str">
        <f>G20</f>
        <v>LANDET KVANTUM T.O.M UKE 22</v>
      </c>
      <c r="H118" s="196" t="str">
        <f>I20</f>
        <v>RESTKVOTER</v>
      </c>
      <c r="I118" s="197" t="str">
        <f>J20</f>
        <v>LANDET KVANTUM T.O.M. UKE 22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795.19499999999994</v>
      </c>
      <c r="G119" s="365">
        <f>G120+G121+G122</f>
        <v>21214.191999999999</v>
      </c>
      <c r="H119" s="365">
        <f>D119-G119</f>
        <v>27342.808000000001</v>
      </c>
      <c r="I119" s="375">
        <f>I120+I121+I122</f>
        <v>15871.8899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795.06809999999996</v>
      </c>
      <c r="G120" s="377">
        <v>17383.715199999999</v>
      </c>
      <c r="H120" s="377">
        <f t="shared" ref="H120:H126" si="7">E120-G120</f>
        <v>22571.284800000001</v>
      </c>
      <c r="I120" s="378">
        <v>11960.6404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0.12690000000000001</v>
      </c>
      <c r="G121" s="377">
        <v>3830.4767999999999</v>
      </c>
      <c r="H121" s="377">
        <f t="shared" si="7"/>
        <v>5309.5231999999996</v>
      </c>
      <c r="I121" s="378">
        <v>3911.2494999999999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1636.5301999999999</v>
      </c>
      <c r="G123" s="309">
        <v>10335.5406</v>
      </c>
      <c r="H123" s="308">
        <f t="shared" si="7"/>
        <v>21479.4594</v>
      </c>
      <c r="I123" s="310">
        <v>16122.136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373.53570000000002</v>
      </c>
      <c r="G124" s="384">
        <f>G133+G130+G125</f>
        <v>25163.305</v>
      </c>
      <c r="H124" s="384">
        <f t="shared" si="7"/>
        <v>26264.695</v>
      </c>
      <c r="I124" s="385">
        <f>I125+I130+I133</f>
        <v>33240.2889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331.60140000000001</v>
      </c>
      <c r="G125" s="387">
        <f>G126+G127+G129+G128</f>
        <v>19162.310600000001</v>
      </c>
      <c r="H125" s="387">
        <f t="shared" si="7"/>
        <v>19087.689399999999</v>
      </c>
      <c r="I125" s="388">
        <f>I126+I127+I128+I129</f>
        <v>26375.215700000001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39.0685</v>
      </c>
      <c r="G126" s="390">
        <v>3030.5989</v>
      </c>
      <c r="H126" s="390">
        <f t="shared" si="7"/>
        <v>9039.4010999999991</v>
      </c>
      <c r="I126" s="391">
        <v>3590.1282000000001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35.591299999999997</v>
      </c>
      <c r="G127" s="390">
        <v>4790.5892000000003</v>
      </c>
      <c r="H127" s="390">
        <f>E127-G127</f>
        <v>6069.4107999999997</v>
      </c>
      <c r="I127" s="391">
        <v>7022.5452999999998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198.1353</v>
      </c>
      <c r="G128" s="390">
        <v>5426.7790999999997</v>
      </c>
      <c r="H128" s="390">
        <f t="shared" ref="H128:H134" si="8">E128-G128</f>
        <v>3879.2209000000003</v>
      </c>
      <c r="I128" s="391">
        <v>7998.3622999999998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58.8063</v>
      </c>
      <c r="G129" s="390">
        <v>5914.3433999999997</v>
      </c>
      <c r="H129" s="390">
        <f t="shared" si="8"/>
        <v>99.656600000000253</v>
      </c>
      <c r="I129" s="391">
        <v>7764.1799000000001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0.77769999999999995</v>
      </c>
      <c r="G130" s="393">
        <v>3625.0774000000001</v>
      </c>
      <c r="H130" s="393">
        <f t="shared" si="8"/>
        <v>2444.9225999999999</v>
      </c>
      <c r="I130" s="394">
        <v>3752.8092999999999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0.77769999999999995</v>
      </c>
      <c r="G131" s="395">
        <v>3622.7822999999999</v>
      </c>
      <c r="H131" s="395">
        <f t="shared" si="8"/>
        <v>1947.2177000000001</v>
      </c>
      <c r="I131" s="396">
        <v>3704.9987000000001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2.295100000000275</v>
      </c>
      <c r="H132" s="395">
        <f t="shared" si="8"/>
        <v>497.70489999999972</v>
      </c>
      <c r="I132" s="396">
        <f>I130-I131</f>
        <v>47.810599999999795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41.156599999999997</v>
      </c>
      <c r="G133" s="398">
        <v>2375.9169999999999</v>
      </c>
      <c r="H133" s="398">
        <f t="shared" si="8"/>
        <v>4732.0830000000005</v>
      </c>
      <c r="I133" s="399">
        <v>3112.2638999999999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5.1165000000000003</v>
      </c>
      <c r="H134" s="373">
        <f t="shared" si="8"/>
        <v>126.8835</v>
      </c>
      <c r="I134" s="400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5.2984999999999998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>
        <v>111.59399999999999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372</v>
      </c>
      <c r="H137" s="243">
        <f>E137-G137</f>
        <v>-372</v>
      </c>
      <c r="I137" s="307">
        <v>145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2810.5593999999996</v>
      </c>
      <c r="G138" s="203">
        <f>G119+G123+G124+G134+G135+G136+G137</f>
        <v>59160.334099999993</v>
      </c>
      <c r="H138" s="203">
        <f>E138-G138</f>
        <v>76059.665900000007</v>
      </c>
      <c r="I138" s="211">
        <f>I119+I123+I124+I134+I135+I136+I137</f>
        <v>67496.196199999991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2" t="s">
        <v>2</v>
      </c>
      <c r="D148" s="413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22</v>
      </c>
      <c r="F157" s="70" t="str">
        <f>G20</f>
        <v>LANDET KVANTUM T.O.M UKE 22</v>
      </c>
      <c r="G157" s="70" t="str">
        <f>I20</f>
        <v>RESTKVOTER</v>
      </c>
      <c r="H157" s="93" t="str">
        <f>J20</f>
        <v>LANDET KVANTUM T.O.M. UKE 22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836.23869999999999</v>
      </c>
      <c r="F158" s="185">
        <v>2227.4522999999999</v>
      </c>
      <c r="G158" s="185">
        <f>D158-F158</f>
        <v>15249.547699999999</v>
      </c>
      <c r="H158" s="223">
        <v>4518.5203000000001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5.1448</v>
      </c>
      <c r="G159" s="185">
        <f>D159-F159</f>
        <v>94.855199999999996</v>
      </c>
      <c r="H159" s="223">
        <v>6.7972999999999999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836.23869999999999</v>
      </c>
      <c r="F161" s="187">
        <f>SUM(F158:F160)</f>
        <v>2232.5971</v>
      </c>
      <c r="G161" s="187">
        <f>D161-F161</f>
        <v>15367.402900000001</v>
      </c>
      <c r="H161" s="210">
        <f>SUM(H158:H160)</f>
        <v>4525.3176000000003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7" t="s">
        <v>1</v>
      </c>
      <c r="C164" s="418"/>
      <c r="D164" s="418"/>
      <c r="E164" s="418"/>
      <c r="F164" s="418"/>
      <c r="G164" s="418"/>
      <c r="H164" s="418"/>
      <c r="I164" s="418"/>
      <c r="J164" s="418"/>
      <c r="K164" s="419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2" t="s">
        <v>2</v>
      </c>
      <c r="D166" s="413"/>
      <c r="E166" s="412" t="s">
        <v>56</v>
      </c>
      <c r="F166" s="413"/>
      <c r="G166" s="412" t="s">
        <v>57</v>
      </c>
      <c r="H166" s="413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4" t="s">
        <v>8</v>
      </c>
      <c r="C175" s="415"/>
      <c r="D175" s="415"/>
      <c r="E175" s="415"/>
      <c r="F175" s="415"/>
      <c r="G175" s="415"/>
      <c r="H175" s="415"/>
      <c r="I175" s="415"/>
      <c r="J175" s="415"/>
      <c r="K175" s="416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22</v>
      </c>
      <c r="G177" s="70" t="str">
        <f>G20</f>
        <v>LANDET KVANTUM T.O.M UKE 22</v>
      </c>
      <c r="H177" s="70" t="str">
        <f>I20</f>
        <v>RESTKVOTER</v>
      </c>
      <c r="I177" s="93" t="str">
        <f>J20</f>
        <v>LANDET KVANTUM T.O.M. UKE 22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1663.9033999999999</v>
      </c>
      <c r="G178" s="316">
        <f t="shared" si="10"/>
        <v>28187.149099999999</v>
      </c>
      <c r="H178" s="316">
        <f t="shared" si="10"/>
        <v>11692.850900000001</v>
      </c>
      <c r="I178" s="321">
        <f t="shared" si="10"/>
        <v>15959.014999999998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1616.6280999999999</v>
      </c>
      <c r="G179" s="314">
        <v>24437.738399999998</v>
      </c>
      <c r="H179" s="314">
        <f>E179-G179</f>
        <v>1097.2616000000016</v>
      </c>
      <c r="I179" s="319">
        <v>11798.826999999999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2102.1842999999999</v>
      </c>
      <c r="H180" s="314">
        <f t="shared" ref="H180:H182" si="11">E180-G180</f>
        <v>4543.8157000000001</v>
      </c>
      <c r="I180" s="319">
        <v>1183.7292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23.099900000000002</v>
      </c>
      <c r="G181" s="314">
        <v>995.04079999999999</v>
      </c>
      <c r="H181" s="314">
        <f t="shared" si="11"/>
        <v>798.95920000000001</v>
      </c>
      <c r="I181" s="319">
        <v>1958.9960000000001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24.1754</v>
      </c>
      <c r="G182" s="314">
        <v>652.18560000000002</v>
      </c>
      <c r="H182" s="314">
        <f t="shared" si="11"/>
        <v>5252.8144000000002</v>
      </c>
      <c r="I182" s="319">
        <v>1017.4628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19.225999999999999</v>
      </c>
      <c r="G183" s="315">
        <v>2400.5279999999998</v>
      </c>
      <c r="H183" s="315">
        <f>E183-G183</f>
        <v>3099.4720000000002</v>
      </c>
      <c r="I183" s="320">
        <v>1796.3655000000001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18.2592</v>
      </c>
      <c r="G184" s="316">
        <f>G185+G186</f>
        <v>2971.8795</v>
      </c>
      <c r="H184" s="316">
        <f>E184-G184</f>
        <v>5028.1205</v>
      </c>
      <c r="I184" s="321">
        <f>I185+I186</f>
        <v>1553.8634999999999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>
        <v>1.6106</v>
      </c>
      <c r="G185" s="314">
        <v>1347.0198</v>
      </c>
      <c r="H185" s="314"/>
      <c r="I185" s="319">
        <v>839.2002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16.648599999999998</v>
      </c>
      <c r="G186" s="317">
        <v>1624.8597</v>
      </c>
      <c r="H186" s="317"/>
      <c r="I186" s="322">
        <v>714.66330000000005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2</v>
      </c>
      <c r="G188" s="315">
        <v>12</v>
      </c>
      <c r="H188" s="315">
        <f>D188-G188</f>
        <v>-12</v>
      </c>
      <c r="I188" s="320">
        <v>29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1703.3885999999998</v>
      </c>
      <c r="G189" s="203">
        <f>G178+G183+G184+G187+G188</f>
        <v>33578.6014</v>
      </c>
      <c r="H189" s="203">
        <f>H178+H183+H184+H187+H188</f>
        <v>19811.3986</v>
      </c>
      <c r="I189" s="200">
        <f>I178+I183+I184+I187+I188</f>
        <v>19338.243999999999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7" t="s">
        <v>1</v>
      </c>
      <c r="C194" s="418"/>
      <c r="D194" s="418"/>
      <c r="E194" s="418"/>
      <c r="F194" s="418"/>
      <c r="G194" s="418"/>
      <c r="H194" s="418"/>
      <c r="I194" s="418"/>
      <c r="J194" s="418"/>
      <c r="K194" s="419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2" t="s">
        <v>2</v>
      </c>
      <c r="D196" s="413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4" t="s">
        <v>8</v>
      </c>
      <c r="C204" s="415"/>
      <c r="D204" s="415"/>
      <c r="E204" s="415"/>
      <c r="F204" s="415"/>
      <c r="G204" s="415"/>
      <c r="H204" s="415"/>
      <c r="I204" s="415"/>
      <c r="J204" s="415"/>
      <c r="K204" s="416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22</v>
      </c>
      <c r="F206" s="70" t="str">
        <f>G20</f>
        <v>LANDET KVANTUM T.O.M UKE 22</v>
      </c>
      <c r="G206" s="70" t="str">
        <f>I20</f>
        <v>RESTKVOTER</v>
      </c>
      <c r="H206" s="93" t="str">
        <f>J20</f>
        <v>LANDET KVANTUM T.O.M. UKE 22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28.7273</v>
      </c>
      <c r="F207" s="185">
        <v>496.39519999999999</v>
      </c>
      <c r="G207" s="185"/>
      <c r="H207" s="223">
        <v>725.88379999999995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51.282200000000003</v>
      </c>
      <c r="F208" s="185">
        <v>1305.2582</v>
      </c>
      <c r="G208" s="185"/>
      <c r="H208" s="223">
        <v>1142.0261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0.75190000000000001</v>
      </c>
      <c r="F210" s="186">
        <v>5.6483999999999996</v>
      </c>
      <c r="G210" s="186"/>
      <c r="H210" s="224">
        <v>5.3601000000000001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80.761400000000009</v>
      </c>
      <c r="F211" s="187">
        <f>SUM(F207:F210)</f>
        <v>1810.8959</v>
      </c>
      <c r="G211" s="187">
        <f>D211-F211</f>
        <v>4474.1041000000005</v>
      </c>
      <c r="H211" s="210">
        <f>H207+H208+H209+H210</f>
        <v>1873.2700000000002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22
&amp;"-,Normal"&amp;11(iht. motatte landings- og sluttsedler fra fiskesalgslagene; alle tallstørrelser i hele tonn)&amp;R06.06.2017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UKE_22_2017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2017-04-04T06:09:38Z</cp:lastPrinted>
  <dcterms:created xsi:type="dcterms:W3CDTF">2011-07-06T12:13:20Z</dcterms:created>
  <dcterms:modified xsi:type="dcterms:W3CDTF">2017-06-06T08:08:53Z</dcterms:modified>
</cp:coreProperties>
</file>