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15_2017" sheetId="1" r:id="rId1"/>
  </sheets>
  <definedNames>
    <definedName name="Z_14D440E4_F18A_4F78_9989_38C1B133222D_.wvu.Cols" localSheetId="0" hidden="1">UKE_15_2017!#REF!</definedName>
    <definedName name="Z_14D440E4_F18A_4F78_9989_38C1B133222D_.wvu.PrintArea" localSheetId="0" hidden="1">UKE_15_2017!$B$1:$M$214</definedName>
    <definedName name="Z_14D440E4_F18A_4F78_9989_38C1B133222D_.wvu.Rows" localSheetId="0" hidden="1">UKE_15_2017!$326:$1048576,UKE_15_2017!$215:$325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38" i="1" l="1"/>
  <c r="F33" i="1" l="1"/>
  <c r="G33" i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H138" i="1" l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<sst xmlns="http://schemas.openxmlformats.org/spreadsheetml/2006/main" count="225" uniqueCount="112">
  <si>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</si>
  <si>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</si>
  <si>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</si>
  <si>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</si>
  <si>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</si>
  <si>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</si>
  <si>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</si>
  <si>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</si>
  <si>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</si>
  <si>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</si>
  <si>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</si>
  <si>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</si>
  <si>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</si>
  <si>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</si>
  <si>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</si>
  <si>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</si>
  <si>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</si>
  <si>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</si>
  <si>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</si>
  <si>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</si>
  <si>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</si>
  <si>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</si>
  <si>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</si>
  <si>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</si>
  <si>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</si>
  <si>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</si>
  <si>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</si>
  <si>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</si>
  <si>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</si>
  <si>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</si>
  <si>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</si>
  <si>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</si>
  <si>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</si>
  <si>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</si>
  <si>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</si>
  <si>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</si>
  <si>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</si>
  <si>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</si>
  <si>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</si>
  <si>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</si>
  <si>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</si>
  <si>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</si>
  <si>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</si>
  <si>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</si>
  <si>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</si>
  <si>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</si>
  <si>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</si>
  <si>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</si>
  <si>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</si>
  <si>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</si>
  <si>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</si>
  <si>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</si>
  <si>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</si>
  <si>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</si>
  <si>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</si>
  <si>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</si>
  <si>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</si>
  <si>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</si>
  <si>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</si>
  <si>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</si>
  <si>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</si>
  <si>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</si>
  <si>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</si>
  <si>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</si>
  <si>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</si>
  <si>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</si>
  <si>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</si>
  <si>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</si>
  <si>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</si>
  <si>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</si>
  <si>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</si>
  <si>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</si>
  <si>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</si>
  <si>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</si>
  <si>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</si>
  <si>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</si>
  <si>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</si>
  <si>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</si>
  <si>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</si>
  <si>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</si>
  <si>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</si>
  <si>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</si>
  <si>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</si>
  <si>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</si>
  <si>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</si>
  <si>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</si>
  <si>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</si>
  <si>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</si>
  <si>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</si>
  <si>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</si>
  <si>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</si>
  <si>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</si>
  <si>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</si>
  <si>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</si>
  <si>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</si>
  <si>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</si>
  <si>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</si>
  <si>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</si>
  <si>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</si>
  <si>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</si>
  <si>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</si>
  <si>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</si>
  <si>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</si>
  <si>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</si>
  <si>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</si>
  <si>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</si>
  <si>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15</t>
  </si>
  <si>
    <t>LANDET KVANTUM T.O.M UKE 15</t>
  </si>
  <si>
    <t>LANDET KVANTUM T.O.M. UKE 15 2016</t>
  </si>
  <si>
    <r>
      <t xml:space="preserve">3 </t>
    </r>
    <r>
      <rPr>
        <sz val="9"/>
        <color theme="1"/>
        <rFont val="Calibri"/>
        <family val="2"/>
      </rPr>
      <t>Registrert rekreasjonsfiske utgjør 762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</si>
  <si>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</si>
  <si>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108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</si>
</sst>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G136" sqref="G13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8" t="s">
        <v>88</v>
      </c>
      <c r="C2" s="439"/>
      <c r="D2" s="439"/>
      <c r="E2" s="439"/>
      <c r="F2" s="439"/>
      <c r="G2" s="439"/>
      <c r="H2" s="439"/>
      <c r="I2" s="439"/>
      <c r="J2" s="439"/>
      <c r="K2" s="44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3"/>
      <c r="C7" s="424"/>
      <c r="D7" s="424"/>
      <c r="E7" s="424"/>
      <c r="F7" s="424"/>
      <c r="G7" s="424"/>
      <c r="H7" s="424"/>
      <c r="I7" s="424"/>
      <c r="J7" s="424"/>
      <c r="K7" s="425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8" t="s">
        <v>2</v>
      </c>
      <c r="D9" s="419"/>
      <c r="E9" s="418" t="s">
        <v>20</v>
      </c>
      <c r="F9" s="419"/>
      <c r="G9" s="418" t="s">
        <v>21</v>
      </c>
      <c r="H9" s="419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0" t="s">
        <v>8</v>
      </c>
      <c r="C18" s="421"/>
      <c r="D18" s="421"/>
      <c r="E18" s="421"/>
      <c r="F18" s="421"/>
      <c r="G18" s="421"/>
      <c r="H18" s="421"/>
      <c r="I18" s="421"/>
      <c r="J18" s="421"/>
      <c r="K18" s="422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70.072500000000005</v>
      </c>
      <c r="G21" s="346">
        <f>G22+G23</f>
        <v>32918.308799999999</v>
      </c>
      <c r="H21" s="346"/>
      <c r="I21" s="346">
        <f>I23+I22</f>
        <v>97990.691200000001</v>
      </c>
      <c r="J21" s="347">
        <f>J23+J22</f>
        <v>37823.976600000002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67.287000000000006</v>
      </c>
      <c r="G22" s="348">
        <v>32637.3933</v>
      </c>
      <c r="H22" s="348"/>
      <c r="I22" s="348">
        <f>E22-G22</f>
        <v>97521.606700000004</v>
      </c>
      <c r="J22" s="349">
        <v>37183.835700000003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2.7854999999999999</v>
      </c>
      <c r="G23" s="350">
        <v>280.91550000000001</v>
      </c>
      <c r="H23" s="350"/>
      <c r="I23" s="348">
        <f>E23-G23</f>
        <v>469.08449999999999</v>
      </c>
      <c r="J23" s="351">
        <v>640.14089999999999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7986.5463999999993</v>
      </c>
      <c r="G24" s="346">
        <f>G25+G31+G32</f>
        <v>188467.84969999996</v>
      </c>
      <c r="H24" s="346"/>
      <c r="I24" s="346">
        <f>I25+I31+I32</f>
        <v>80462.150300000008</v>
      </c>
      <c r="J24" s="347">
        <f>J25+J31+J32</f>
        <v>195143.81355000002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5680.2759999999998</v>
      </c>
      <c r="G25" s="352">
        <f>G26+G27+G28+G29</f>
        <v>154502.61439999999</v>
      </c>
      <c r="H25" s="352"/>
      <c r="I25" s="352">
        <f>I26+I27+I28+I29+I30</f>
        <v>57658.385600000009</v>
      </c>
      <c r="J25" s="353">
        <f>J26+J27+J28+J29+J30</f>
        <v>158064.10525000002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2436.3566999999998</v>
      </c>
      <c r="G26" s="354">
        <v>42739.543299999998</v>
      </c>
      <c r="H26" s="354"/>
      <c r="I26" s="354">
        <f t="shared" ref="I26:I31" si="0">E26-G26</f>
        <v>10321.456700000002</v>
      </c>
      <c r="J26" s="355">
        <v>43816.678800000002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1541.8887999999999</v>
      </c>
      <c r="G27" s="354">
        <v>44980.581599999998</v>
      </c>
      <c r="H27" s="354"/>
      <c r="I27" s="354">
        <f t="shared" si="0"/>
        <v>7506.4184000000023</v>
      </c>
      <c r="J27" s="355">
        <v>43802.358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924.52049999999997</v>
      </c>
      <c r="G28" s="354">
        <v>39790.165399999998</v>
      </c>
      <c r="H28" s="354"/>
      <c r="I28" s="354">
        <f t="shared" si="0"/>
        <v>15773.834600000002</v>
      </c>
      <c r="J28" s="355">
        <v>40238.802199999998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777.51</v>
      </c>
      <c r="G29" s="354">
        <v>26992.324100000002</v>
      </c>
      <c r="H29" s="354"/>
      <c r="I29" s="354">
        <f t="shared" si="0"/>
        <v>6856.6758999999984</v>
      </c>
      <c r="J29" s="355">
        <v>30206.266250000001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933.17849999999999</v>
      </c>
      <c r="G31" s="352">
        <v>11861.202499999999</v>
      </c>
      <c r="H31" s="352"/>
      <c r="I31" s="352">
        <f t="shared" si="0"/>
        <v>22622.797500000001</v>
      </c>
      <c r="J31" s="353">
        <v>11589.193600000001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1373.0918999999999</v>
      </c>
      <c r="G32" s="352">
        <f>G33</f>
        <v>22104.032800000001</v>
      </c>
      <c r="H32" s="352"/>
      <c r="I32" s="352">
        <f>I33+I34</f>
        <v>180.96719999999914</v>
      </c>
      <c r="J32" s="353">
        <f>J33</f>
        <v>25490.5147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1865.0919-F37</f>
        <v>1373.0918999999999</v>
      </c>
      <c r="G33" s="354">
        <f>23787.0328-G37</f>
        <v>22104.032800000001</v>
      </c>
      <c r="H33" s="354"/>
      <c r="I33" s="354">
        <f>E33-G33</f>
        <v>-1919.0328000000009</v>
      </c>
      <c r="J33" s="355">
        <v>25490.5147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96.703500000000005</v>
      </c>
      <c r="G35" s="359">
        <v>1700.6</v>
      </c>
      <c r="H35" s="359"/>
      <c r="I35" s="359">
        <f>E35-G35</f>
        <v>2299.4</v>
      </c>
      <c r="J35" s="360">
        <v>1904.4212500000001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3</v>
      </c>
      <c r="G36" s="333">
        <v>391.12310000000002</v>
      </c>
      <c r="H36" s="333"/>
      <c r="I36" s="359">
        <f>E36-G36</f>
        <v>295.87689999999998</v>
      </c>
      <c r="J36" s="340">
        <v>338.79849999999999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492</v>
      </c>
      <c r="G37" s="333">
        <v>1683</v>
      </c>
      <c r="H37" s="409"/>
      <c r="I37" s="359">
        <f>E37-G37</f>
        <v>1317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56.705199999999998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8705.0275999999994</v>
      </c>
      <c r="G40" s="199">
        <f>G21+G24+G35+G36+G37+G38+G39</f>
        <v>232160.88159999996</v>
      </c>
      <c r="H40" s="199">
        <f>H26+H27+H28+H29+H33</f>
        <v>0</v>
      </c>
      <c r="I40" s="199">
        <f>I21+I24+I35+I36+I37+I38+I39</f>
        <v>182365.11840000001</v>
      </c>
      <c r="J40" s="211">
        <f>J21+J24+J35+J36+J37+J38+J39</f>
        <v>242211.00990000003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3" t="s">
        <v>1</v>
      </c>
      <c r="C47" s="424"/>
      <c r="D47" s="424"/>
      <c r="E47" s="424"/>
      <c r="F47" s="424"/>
      <c r="G47" s="424"/>
      <c r="H47" s="424"/>
      <c r="I47" s="424"/>
      <c r="J47" s="424"/>
      <c r="K47" s="425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0" t="s">
        <v>2</v>
      </c>
      <c r="D49" s="411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0" t="s">
        <v>8</v>
      </c>
      <c r="C55" s="421"/>
      <c r="D55" s="421"/>
      <c r="E55" s="421"/>
      <c r="F55" s="421"/>
      <c r="G55" s="421"/>
      <c r="H55" s="421"/>
      <c r="I55" s="421"/>
      <c r="J55" s="421"/>
      <c r="K55" s="422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15</v>
      </c>
      <c r="F56" s="196" t="str">
        <f>G20</f>
        <v>LANDET KVANTUM T.O.M UKE 15</v>
      </c>
      <c r="G56" s="196" t="str">
        <f>I20</f>
        <v>RESTKVOTER</v>
      </c>
      <c r="H56" s="197" t="str">
        <f>J20</f>
        <v>LANDET KVANTUM T.O.M. UKE 15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30"/>
      <c r="E57" s="365">
        <v>0.99390000000000001</v>
      </c>
      <c r="F57" s="365">
        <v>77.667900000000003</v>
      </c>
      <c r="G57" s="435"/>
      <c r="H57" s="242">
        <v>108.9911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66"/>
      <c r="F58" s="366">
        <v>251.64060000000001</v>
      </c>
      <c r="G58" s="436"/>
      <c r="H58" s="324">
        <v>149.38399999999999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367">
        <v>12.927300000000001</v>
      </c>
      <c r="F59" s="367">
        <v>15.799799999999999</v>
      </c>
      <c r="G59" s="437"/>
      <c r="H59" s="325">
        <v>23.072299999999998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0.27700000000000002</v>
      </c>
      <c r="F60" s="369">
        <f>F61+F62+F63</f>
        <v>32.886600000000001</v>
      </c>
      <c r="G60" s="369">
        <f>D60-F60</f>
        <v>7067.1134000000002</v>
      </c>
      <c r="H60" s="370">
        <f>H61+H62+H63</f>
        <v>16.7699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2.8000000000000001E-2</v>
      </c>
      <c r="F61" s="235">
        <v>6.8597000000000001</v>
      </c>
      <c r="G61" s="235"/>
      <c r="H61" s="237">
        <v>2.9632000000000001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0.249</v>
      </c>
      <c r="F62" s="235">
        <v>12.115600000000001</v>
      </c>
      <c r="G62" s="235"/>
      <c r="H62" s="237">
        <v>4.7446999999999999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/>
      <c r="F63" s="241">
        <v>13.911300000000001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0.33710000000000001</v>
      </c>
      <c r="F65" s="243">
        <v>5.3836000000000004</v>
      </c>
      <c r="G65" s="243"/>
      <c r="H65" s="307">
        <v>2.8809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14.535299999999999</v>
      </c>
      <c r="F66" s="312">
        <f>F57+F58+F59+F60+F64+F65</f>
        <v>384.13069999999999</v>
      </c>
      <c r="G66" s="203">
        <f>D66-F66</f>
        <v>11840.8693</v>
      </c>
      <c r="H66" s="211">
        <f>H57+H58+H59+H60+H64+H65</f>
        <v>301.57009999999997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3" t="s">
        <v>1</v>
      </c>
      <c r="C72" s="424"/>
      <c r="D72" s="424"/>
      <c r="E72" s="424"/>
      <c r="F72" s="424"/>
      <c r="G72" s="424"/>
      <c r="H72" s="424"/>
      <c r="I72" s="424"/>
      <c r="J72" s="424"/>
      <c r="K72" s="425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8" t="s">
        <v>2</v>
      </c>
      <c r="D74" s="419"/>
      <c r="E74" s="418" t="s">
        <v>20</v>
      </c>
      <c r="F74" s="426"/>
      <c r="G74" s="418" t="s">
        <v>21</v>
      </c>
      <c r="H74" s="419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4" t="s">
        <v>97</v>
      </c>
      <c r="D80" s="434"/>
      <c r="E80" s="434"/>
      <c r="F80" s="434"/>
      <c r="G80" s="434"/>
      <c r="H80" s="434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4"/>
      <c r="D81" s="434"/>
      <c r="E81" s="434"/>
      <c r="F81" s="434"/>
      <c r="G81" s="434"/>
      <c r="H81" s="434"/>
      <c r="I81" s="265"/>
      <c r="J81" s="265"/>
      <c r="K81" s="262"/>
      <c r="L81" s="265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15</v>
      </c>
      <c r="G84" s="196" t="str">
        <f>G20</f>
        <v>LANDET KVANTUM T.O.M UKE 15</v>
      </c>
      <c r="H84" s="196" t="str">
        <f>I20</f>
        <v>RESTKVOTER</v>
      </c>
      <c r="I84" s="197" t="str">
        <f>J20</f>
        <v>LANDET KVANTUM T.O.M. UKE 15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118.44</v>
      </c>
      <c r="G85" s="346">
        <f>G86+G87</f>
        <v>24573.868299999998</v>
      </c>
      <c r="H85" s="346">
        <f>H86+H87</f>
        <v>25727.131700000002</v>
      </c>
      <c r="I85" s="347">
        <f>I86+I87</f>
        <v>23768.0982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118.1754</v>
      </c>
      <c r="G86" s="348">
        <v>24372.2696</v>
      </c>
      <c r="H86" s="348">
        <f>E86-G86</f>
        <v>25178.7304</v>
      </c>
      <c r="I86" s="349">
        <v>23539.076300000001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0.2646</v>
      </c>
      <c r="G87" s="350">
        <v>201.59870000000001</v>
      </c>
      <c r="H87" s="350">
        <f>E87-G87</f>
        <v>548.40129999999999</v>
      </c>
      <c r="I87" s="351">
        <v>229.02189999999999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454.80119999999999</v>
      </c>
      <c r="G88" s="346">
        <f t="shared" si="2"/>
        <v>21738.191800000001</v>
      </c>
      <c r="H88" s="346">
        <f>H89+H94+H95</f>
        <v>55686.808199999999</v>
      </c>
      <c r="I88" s="347">
        <f t="shared" si="2"/>
        <v>25182.059200000003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431.11919999999998</v>
      </c>
      <c r="G89" s="352">
        <f t="shared" si="3"/>
        <v>14524.233899999999</v>
      </c>
      <c r="H89" s="352">
        <f>H90+H91+H92+H93</f>
        <v>43061.766100000001</v>
      </c>
      <c r="I89" s="353">
        <f t="shared" si="3"/>
        <v>19400.093400000002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55.893000000000001</v>
      </c>
      <c r="G90" s="354">
        <v>2680.8328999999999</v>
      </c>
      <c r="H90" s="354">
        <f t="shared" ref="H90:H96" si="4">E90-G90</f>
        <v>14975.167100000001</v>
      </c>
      <c r="I90" s="355">
        <v>2968.7993000000001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210.3115</v>
      </c>
      <c r="G91" s="354">
        <v>3963.7903999999999</v>
      </c>
      <c r="H91" s="354">
        <f t="shared" si="4"/>
        <v>12490.2096</v>
      </c>
      <c r="I91" s="355">
        <v>4764.8028000000004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54.622300000000003</v>
      </c>
      <c r="G92" s="354">
        <v>5125.1734999999999</v>
      </c>
      <c r="H92" s="354">
        <f t="shared" si="4"/>
        <v>12790.826499999999</v>
      </c>
      <c r="I92" s="355">
        <v>5412.1266999999998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110.2924</v>
      </c>
      <c r="G93" s="354">
        <v>2754.4371000000001</v>
      </c>
      <c r="H93" s="354">
        <f t="shared" si="4"/>
        <v>2805.5628999999999</v>
      </c>
      <c r="I93" s="355">
        <v>6254.3645999999999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1.3102</v>
      </c>
      <c r="G94" s="352">
        <v>6210.0722999999998</v>
      </c>
      <c r="H94" s="352">
        <f t="shared" si="4"/>
        <v>7062.9277000000002</v>
      </c>
      <c r="I94" s="353">
        <v>4479.3980000000001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22.3718</v>
      </c>
      <c r="G95" s="363">
        <v>1003.8856</v>
      </c>
      <c r="H95" s="363">
        <f t="shared" si="4"/>
        <v>5562.1144000000004</v>
      </c>
      <c r="I95" s="364">
        <v>1302.5678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/>
      <c r="G96" s="359">
        <v>16.816299999999998</v>
      </c>
      <c r="H96" s="359">
        <f t="shared" si="4"/>
        <v>292.18369999999999</v>
      </c>
      <c r="I96" s="360">
        <v>23.360399999999998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1.2664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574.50759999999991</v>
      </c>
      <c r="G99" s="226">
        <f t="shared" si="6"/>
        <v>46628.876400000001</v>
      </c>
      <c r="H99" s="226">
        <f>H85+H88+H96+H97+H98</f>
        <v>81706.123599999992</v>
      </c>
      <c r="I99" s="200">
        <f t="shared" si="6"/>
        <v>49273.517800000001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3" t="s">
        <v>1</v>
      </c>
      <c r="C107" s="424"/>
      <c r="D107" s="424"/>
      <c r="E107" s="424"/>
      <c r="F107" s="424"/>
      <c r="G107" s="424"/>
      <c r="H107" s="424"/>
      <c r="I107" s="424"/>
      <c r="J107" s="424"/>
      <c r="K107" s="425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8" t="s">
        <v>2</v>
      </c>
      <c r="D109" s="419"/>
      <c r="E109" s="418" t="s">
        <v>20</v>
      </c>
      <c r="F109" s="419"/>
      <c r="G109" s="418" t="s">
        <v>21</v>
      </c>
      <c r="H109" s="419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0" t="s">
        <v>8</v>
      </c>
      <c r="C116" s="421"/>
      <c r="D116" s="421"/>
      <c r="E116" s="421"/>
      <c r="F116" s="421"/>
      <c r="G116" s="421"/>
      <c r="H116" s="421"/>
      <c r="I116" s="421"/>
      <c r="J116" s="421"/>
      <c r="K116" s="422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15</v>
      </c>
      <c r="G118" s="196" t="str">
        <f>G20</f>
        <v>LANDET KVANTUM T.O.M UKE 15</v>
      </c>
      <c r="H118" s="196" t="str">
        <f>I20</f>
        <v>RESTKVOTER</v>
      </c>
      <c r="I118" s="197" t="str">
        <f>J20</f>
        <v>LANDET KVANTUM T.O.M. UKE 15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213.03300000000002</v>
      </c>
      <c r="G119" s="365">
        <f>G120+G121+G122</f>
        <v>16938.7601</v>
      </c>
      <c r="H119" s="365">
        <f>D119-G119</f>
        <v>31618.2399</v>
      </c>
      <c r="I119" s="375">
        <f>I120+I121+I122</f>
        <v>12757.512999999999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76.268299999999996</v>
      </c>
      <c r="G120" s="377">
        <v>13782.6615</v>
      </c>
      <c r="H120" s="377">
        <f t="shared" ref="H120:H126" si="7">E120-G120</f>
        <v>26172.338499999998</v>
      </c>
      <c r="I120" s="378">
        <v>9188.4825000000001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136.7647</v>
      </c>
      <c r="G121" s="377">
        <v>3156.0985999999998</v>
      </c>
      <c r="H121" s="377">
        <f t="shared" si="7"/>
        <v>5983.9014000000006</v>
      </c>
      <c r="I121" s="378">
        <v>3569.0304999999998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/>
      <c r="G123" s="309">
        <v>1053.0318</v>
      </c>
      <c r="H123" s="308">
        <f t="shared" si="7"/>
        <v>30761.968199999999</v>
      </c>
      <c r="I123" s="310">
        <v>3695.8874000000001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249.9358</v>
      </c>
      <c r="G124" s="384">
        <f>G133+G130+G125</f>
        <v>20760.552100000001</v>
      </c>
      <c r="H124" s="384">
        <f t="shared" si="7"/>
        <v>30667.447899999999</v>
      </c>
      <c r="I124" s="385">
        <f>I125+I130+I133</f>
        <v>29489.4882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214.84989999999999</v>
      </c>
      <c r="G125" s="387">
        <f>G126+G127+G129+G128</f>
        <v>15215.8122</v>
      </c>
      <c r="H125" s="387">
        <f t="shared" si="7"/>
        <v>23034.1878</v>
      </c>
      <c r="I125" s="388">
        <f>I126+I127+I128+I129</f>
        <v>23164.776099999999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26.753699999999998</v>
      </c>
      <c r="G126" s="390">
        <v>2701.1534000000001</v>
      </c>
      <c r="H126" s="390">
        <f t="shared" si="7"/>
        <v>9368.8466000000008</v>
      </c>
      <c r="I126" s="391">
        <v>3178.7847999999999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85.357799999999997</v>
      </c>
      <c r="G127" s="390">
        <v>4294.4444999999996</v>
      </c>
      <c r="H127" s="390">
        <f>E127-G127</f>
        <v>6565.5555000000004</v>
      </c>
      <c r="I127" s="391">
        <v>6548.0328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7.0515999999999996</v>
      </c>
      <c r="G128" s="390">
        <v>4223.2295000000004</v>
      </c>
      <c r="H128" s="390">
        <f t="shared" ref="H128:H134" si="8">E128-G128</f>
        <v>5082.7704999999996</v>
      </c>
      <c r="I128" s="391">
        <v>6923.9739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95.686800000000005</v>
      </c>
      <c r="G129" s="390">
        <v>3996.9848000000002</v>
      </c>
      <c r="H129" s="390">
        <f t="shared" si="8"/>
        <v>2017.0151999999998</v>
      </c>
      <c r="I129" s="391">
        <v>6513.9845999999998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11.149800000000001</v>
      </c>
      <c r="G130" s="393">
        <v>3537.8784999999998</v>
      </c>
      <c r="H130" s="393">
        <f t="shared" si="8"/>
        <v>2532.1215000000002</v>
      </c>
      <c r="I130" s="394">
        <v>3710.2898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11.149800000000001</v>
      </c>
      <c r="G131" s="395">
        <v>3535.9992999999999</v>
      </c>
      <c r="H131" s="395">
        <f t="shared" si="8"/>
        <v>2034.0007000000001</v>
      </c>
      <c r="I131" s="396">
        <v>3677.2303999999999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1.8791999999998552</v>
      </c>
      <c r="H132" s="395">
        <f t="shared" si="8"/>
        <v>498.12080000000014</v>
      </c>
      <c r="I132" s="396">
        <f>I130-I131</f>
        <v>33.059400000000096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23.9361</v>
      </c>
      <c r="G133" s="398">
        <v>2006.8614</v>
      </c>
      <c r="H133" s="398">
        <f t="shared" si="8"/>
        <v>5101.1386000000002</v>
      </c>
      <c r="I133" s="399">
        <v>2614.4223000000002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5.1044999999999998</v>
      </c>
      <c r="H134" s="373">
        <f t="shared" si="8"/>
        <v>126.8955</v>
      </c>
      <c r="I134" s="400">
        <v>5.1416000000000004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5.8757999999999999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67</v>
      </c>
      <c r="H137" s="243">
        <f>E137-G137</f>
        <v>-67</v>
      </c>
      <c r="I137" s="307">
        <v>12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468.84460000000001</v>
      </c>
      <c r="G138" s="203">
        <f>G119+G123+G124+G134+G135+G136+G137</f>
        <v>40894.628499999999</v>
      </c>
      <c r="H138" s="203">
        <f>E138-G138</f>
        <v>94325.371500000008</v>
      </c>
      <c r="I138" s="211">
        <f>I119+I123+I124+I134+I135+I136+I137</f>
        <v>47960.030200000001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0" t="s">
        <v>2</v>
      </c>
      <c r="D148" s="411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15</v>
      </c>
      <c r="F157" s="70" t="str">
        <f>G20</f>
        <v>LANDET KVANTUM T.O.M UKE 15</v>
      </c>
      <c r="G157" s="70" t="str">
        <f>I20</f>
        <v>RESTKVOTER</v>
      </c>
      <c r="H157" s="93" t="str">
        <f>J20</f>
        <v>LANDET KVANTUM T.O.M. UKE 15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15.667</v>
      </c>
      <c r="F158" s="185">
        <v>420.70769999999999</v>
      </c>
      <c r="G158" s="185">
        <f>D158-F158</f>
        <v>17056.292300000001</v>
      </c>
      <c r="H158" s="223">
        <v>591.45579999999995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1.3260000000000001</v>
      </c>
      <c r="G159" s="185">
        <f>D159-F159</f>
        <v>98.674000000000007</v>
      </c>
      <c r="H159" s="223">
        <v>2.9260000000000002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15.667</v>
      </c>
      <c r="F161" s="187">
        <f>SUM(F158:F160)</f>
        <v>422.03370000000001</v>
      </c>
      <c r="G161" s="187">
        <f>D161-F161</f>
        <v>17177.9663</v>
      </c>
      <c r="H161" s="210">
        <f>SUM(H158:H160)</f>
        <v>594.3818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5" t="s">
        <v>1</v>
      </c>
      <c r="C164" s="416"/>
      <c r="D164" s="416"/>
      <c r="E164" s="416"/>
      <c r="F164" s="416"/>
      <c r="G164" s="416"/>
      <c r="H164" s="416"/>
      <c r="I164" s="416"/>
      <c r="J164" s="416"/>
      <c r="K164" s="417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0" t="s">
        <v>2</v>
      </c>
      <c r="D166" s="411"/>
      <c r="E166" s="410" t="s">
        <v>56</v>
      </c>
      <c r="F166" s="411"/>
      <c r="G166" s="410" t="s">
        <v>57</v>
      </c>
      <c r="H166" s="411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2" t="s">
        <v>8</v>
      </c>
      <c r="C175" s="413"/>
      <c r="D175" s="413"/>
      <c r="E175" s="413"/>
      <c r="F175" s="413"/>
      <c r="G175" s="413"/>
      <c r="H175" s="413"/>
      <c r="I175" s="413"/>
      <c r="J175" s="413"/>
      <c r="K175" s="414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15</v>
      </c>
      <c r="G177" s="70" t="str">
        <f>G20</f>
        <v>LANDET KVANTUM T.O.M UKE 15</v>
      </c>
      <c r="H177" s="70" t="str">
        <f>I20</f>
        <v>RESTKVOTER</v>
      </c>
      <c r="I177" s="93" t="str">
        <f>J20</f>
        <v>LANDET KVANTUM T.O.M. UKE 15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190.51739999999998</v>
      </c>
      <c r="G178" s="316">
        <f t="shared" si="10"/>
        <v>12626.242</v>
      </c>
      <c r="H178" s="316">
        <f t="shared" si="10"/>
        <v>27253.757999999998</v>
      </c>
      <c r="I178" s="321">
        <f t="shared" si="10"/>
        <v>12661.8341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/>
      <c r="G179" s="314">
        <v>11216.9889</v>
      </c>
      <c r="H179" s="314">
        <f>E179-G179</f>
        <v>14318.0111</v>
      </c>
      <c r="I179" s="319">
        <v>10337.0496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>
        <v>185.9922</v>
      </c>
      <c r="G180" s="314">
        <v>776.2808</v>
      </c>
      <c r="H180" s="314">
        <f t="shared" ref="H180:H182" si="11">E180-G180</f>
        <v>5869.7191999999995</v>
      </c>
      <c r="I180" s="319">
        <v>514.55960000000005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0.62039999999999995</v>
      </c>
      <c r="G181" s="314">
        <v>610.87909999999999</v>
      </c>
      <c r="H181" s="314">
        <f t="shared" si="11"/>
        <v>1183.1208999999999</v>
      </c>
      <c r="I181" s="319">
        <v>1598.3878999999999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3.9047999999999998</v>
      </c>
      <c r="G182" s="314">
        <v>22.0932</v>
      </c>
      <c r="H182" s="314">
        <f t="shared" si="11"/>
        <v>5882.9067999999997</v>
      </c>
      <c r="I182" s="319">
        <v>211.83699999999999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/>
      <c r="G183" s="315">
        <v>208.71700000000001</v>
      </c>
      <c r="H183" s="315">
        <f>E183-G183</f>
        <v>5291.2830000000004</v>
      </c>
      <c r="I183" s="320">
        <v>353.87799999999999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2.8296999999999999</v>
      </c>
      <c r="G184" s="316">
        <f>G185+G186</f>
        <v>2563.7682999999997</v>
      </c>
      <c r="H184" s="316">
        <f>E184-G184</f>
        <v>5436.2317000000003</v>
      </c>
      <c r="I184" s="321">
        <f>I185+I186</f>
        <v>1439.9290999999998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>
        <v>1335.623</v>
      </c>
      <c r="H185" s="314"/>
      <c r="I185" s="319">
        <v>832.62829999999997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2.8296999999999999</v>
      </c>
      <c r="G186" s="317">
        <v>1228.1452999999999</v>
      </c>
      <c r="H186" s="317"/>
      <c r="I186" s="322">
        <v>607.30079999999998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2.5291999999999999</v>
      </c>
      <c r="H187" s="318">
        <f>E187-G187</f>
        <v>7.4708000000000006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/>
      <c r="G188" s="315">
        <v>8</v>
      </c>
      <c r="H188" s="315">
        <f>D188-G188</f>
        <v>-8</v>
      </c>
      <c r="I188" s="320">
        <v>23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193.34709999999998</v>
      </c>
      <c r="G189" s="203">
        <f>G178+G183+G184+G187+G188</f>
        <v>15409.256500000001</v>
      </c>
      <c r="H189" s="203">
        <f>H178+H183+H184+H187+H188</f>
        <v>37980.743500000004</v>
      </c>
      <c r="I189" s="200">
        <f>I178+I183+I184+I187+I188</f>
        <v>14478.6412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5" t="s">
        <v>1</v>
      </c>
      <c r="C194" s="416"/>
      <c r="D194" s="416"/>
      <c r="E194" s="416"/>
      <c r="F194" s="416"/>
      <c r="G194" s="416"/>
      <c r="H194" s="416"/>
      <c r="I194" s="416"/>
      <c r="J194" s="416"/>
      <c r="K194" s="417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0" t="s">
        <v>2</v>
      </c>
      <c r="D196" s="411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2" t="s">
        <v>8</v>
      </c>
      <c r="C204" s="413"/>
      <c r="D204" s="413"/>
      <c r="E204" s="413"/>
      <c r="F204" s="413"/>
      <c r="G204" s="413"/>
      <c r="H204" s="413"/>
      <c r="I204" s="413"/>
      <c r="J204" s="413"/>
      <c r="K204" s="414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15</v>
      </c>
      <c r="F206" s="70" t="str">
        <f>G20</f>
        <v>LANDET KVANTUM T.O.M UKE 15</v>
      </c>
      <c r="G206" s="70" t="str">
        <f>I20</f>
        <v>RESTKVOTER</v>
      </c>
      <c r="H206" s="93" t="str">
        <f>J20</f>
        <v>LANDET KVANTUM T.O.M. UKE 15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0.80640000000000001</v>
      </c>
      <c r="F207" s="185">
        <v>273.67579999999998</v>
      </c>
      <c r="G207" s="185"/>
      <c r="H207" s="223">
        <v>570.15539999999999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8.2210999999999999</v>
      </c>
      <c r="F208" s="185">
        <v>1104.1551999999999</v>
      </c>
      <c r="G208" s="185"/>
      <c r="H208" s="223">
        <v>652.63670000000002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2.1818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0.17829999999999999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9.0274999999999999</v>
      </c>
      <c r="F211" s="187">
        <f>SUM(F207:F210)</f>
        <v>1381.1995999999999</v>
      </c>
      <c r="G211" s="187">
        <f>D211-F211</f>
        <v>4903.8004000000001</v>
      </c>
      <c r="H211" s="210">
        <f>H207+H208+H209+H210</f>
        <v>1222.9704000000002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15
&amp;"-,Normal"&amp;11(iht. motatte landings- og sluttsedler fra fiskesalgslagene; alle tallstørrelser i hele tonn)&amp;R18.04.2017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UKE_15_2017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2017-04-04T06:09:38Z</cp:lastPrinted>
  <dcterms:created xsi:type="dcterms:W3CDTF">2011-07-06T12:13:20Z</dcterms:created>
  <dcterms:modified xsi:type="dcterms:W3CDTF">2017-04-18T07:17:21Z</dcterms:modified>
</cp:coreProperties>
</file>