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dapau\Settings\Desktop\Midlertidig\"/>
    </mc:Choice>
  </mc:AlternateContent>
  <bookViews>
    <workbookView xWindow="0" yWindow="0" windowWidth="28800" windowHeight="14820" tabRatio="413"/>
  </bookViews>
  <sheets>
    <sheet name="UKE_14_2018" sheetId="1" r:id="rId1"/>
  </sheets>
  <definedNames>
    <definedName name="Z_14D440E4_F18A_4F78_9989_38C1B133222D_.wvu.Cols" localSheetId="0" hidden="1">UKE_14_2018!#REF!</definedName>
    <definedName name="Z_14D440E4_F18A_4F78_9989_38C1B133222D_.wvu.PrintArea" localSheetId="0" hidden="1">UKE_14_2018!$B$1:$M$215</definedName>
    <definedName name="Z_14D440E4_F18A_4F78_9989_38C1B133222D_.wvu.Rows" localSheetId="0" hidden="1">UKE_14_2018!$327:$1048576,UKE_14_2018!$216:$326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80" i="1" l="1"/>
  <c r="F80" i="1"/>
  <c r="D80" i="1"/>
  <c r="D42" i="1" l="1"/>
  <c r="I41" i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D24" i="1" s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I25" i="1" l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<sst xmlns="http://schemas.openxmlformats.org/spreadsheetml/2006/main" count="231" uniqueCount="120">
  <si>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</si>
  <si>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</si>
  <si>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</si>
  <si>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</si>
  <si>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</si>
  <si>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</si>
  <si>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</si>
  <si>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</si>
  <si>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</si>
  <si>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</si>
  <si>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</si>
  <si>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</si>
  <si>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</si>
  <si>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</si>
  <si>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</si>
  <si>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</si>
  <si>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</si>
  <si>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</si>
  <si>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</si>
  <si>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</si>
  <si>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</si>
  <si>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</si>
  <si>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</si>
  <si>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</si>
  <si>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</si>
  <si>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</si>
  <si>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</si>
  <si>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</si>
  <si>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</si>
  <si>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</si>
  <si>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</si>
  <si>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</si>
  <si>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</si>
  <si>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</si>
  <si>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</si>
  <si>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</si>
  <si>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</si>
  <si>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</si>
  <si>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</si>
  <si>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</si>
  <si>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</si>
  <si>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</si>
  <si>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</si>
  <si>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</si>
  <si>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</si>
  <si>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</si>
  <si>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</si>
  <si>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</si>
  <si>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</si>
  <si>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</si>
  <si>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</si>
  <si>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</si>
  <si>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</si>
  <si>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</si>
  <si>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</si>
  <si>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</si>
  <si>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</si>
  <si>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</si>
  <si>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</si>
  <si>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</si>
  <si>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</si>
  <si>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</si>
  <si>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</si>
  <si>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</si>
  <si>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</si>
  <si>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</si>
  <si>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</si>
  <si>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</si>
  <si>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</si>
  <si>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</si>
  <si>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</si>
  <si>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</si>
  <si>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</si>
  <si>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</si>
  <si>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</si>
  <si>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</si>
  <si>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</si>
  <si>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</si>
  <si>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</si>
  <si>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</si>
  <si>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</si>
  <si>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</si>
  <si>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</si>
  <si>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</si>
  <si>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</si>
  <si>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</si>
  <si>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</si>
  <si>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</si>
  <si>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</si>
  <si>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</si>
  <si>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</si>
  <si>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</si>
  <si>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</si>
  <si>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</si>
  <si>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</si>
  <si>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</si>
  <si>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</si>
  <si>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</si>
  <si>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</si>
  <si>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</si>
  <si>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</si>
  <si>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</si>
  <si>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</si>
  <si>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</si>
  <si>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</si>
  <si>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</si>
  <si>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</si>
  <si>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</si>
  <si>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</si>
  <si>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</si>
  <si>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</si>
  <si>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</si>
  <si>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</si>
  <si>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</si>
  <si>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UKE 14</t>
  </si>
  <si>
    <t>LANDET KVANTUM T.O.M UKE 14</t>
  </si>
  <si>
    <t>LANDET KVANTUM T.O.M. UKE 14 2017</t>
  </si>
  <si>
    <r>
      <t xml:space="preserve">3 </t>
    </r>
    <r>
      <rPr>
        <sz val="9"/>
        <color theme="1"/>
        <rFont val="Calibri"/>
        <family val="2"/>
      </rPr>
      <t>Registrert rekreasjonsfiske utgjør 981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</si>
  <si>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</si>
  <si>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115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</si>
</sst>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topLeftCell="A19" zoomScaleNormal="115" workbookViewId="0">
      <selection activeCell="I26" sqref="I2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114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369.35469999999998</v>
      </c>
      <c r="G21" s="336">
        <f>G22+G23</f>
        <v>34797.525799999996</v>
      </c>
      <c r="H21" s="336"/>
      <c r="I21" s="336">
        <f>I23+I22</f>
        <v>76540.474199999997</v>
      </c>
      <c r="J21" s="337">
        <f>J23+J22</f>
        <v>32642.397400000002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340.17669999999998</v>
      </c>
      <c r="G22" s="338">
        <v>34571.858699999997</v>
      </c>
      <c r="H22" s="338"/>
      <c r="I22" s="338">
        <f>E22-G22</f>
        <v>76016.141300000003</v>
      </c>
      <c r="J22" s="339">
        <v>32364.267400000001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29.178000000000001</v>
      </c>
      <c r="G23" s="340">
        <v>225.6671</v>
      </c>
      <c r="H23" s="340"/>
      <c r="I23" s="338">
        <f>E23-G23</f>
        <v>524.3329</v>
      </c>
      <c r="J23" s="339">
        <v>278.13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13800.7767</v>
      </c>
      <c r="G24" s="336">
        <f>G25+G31+G32</f>
        <v>162296.55485000001</v>
      </c>
      <c r="H24" s="336"/>
      <c r="I24" s="336">
        <f>I25+I31+I32</f>
        <v>64353.44515</v>
      </c>
      <c r="J24" s="337">
        <f>J25+J31+J32</f>
        <v>179595.58364999999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9087.0956000000006</v>
      </c>
      <c r="G25" s="342">
        <f>G26+G27+G28+G29</f>
        <v>131215.48495000001</v>
      </c>
      <c r="H25" s="342"/>
      <c r="I25" s="342">
        <f>I26+I27+I28+I29+I30</f>
        <v>49530.515050000002</v>
      </c>
      <c r="J25" s="343">
        <f>J26+J27+J28+J29+J30</f>
        <v>147846.78565000001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3024.3764999999999</v>
      </c>
      <c r="G26" s="344">
        <v>42748.9977</v>
      </c>
      <c r="H26" s="344"/>
      <c r="I26" s="344">
        <f>E26-G26+H26</f>
        <v>7011.0023000000001</v>
      </c>
      <c r="J26" s="345">
        <v>39961.558700000001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1806.0687</v>
      </c>
      <c r="G27" s="344">
        <v>40248.692600000002</v>
      </c>
      <c r="H27" s="344"/>
      <c r="I27" s="344">
        <f>E27-G27+H27</f>
        <v>4659.3073999999979</v>
      </c>
      <c r="J27" s="345">
        <v>43093.873500000002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1934.7228</v>
      </c>
      <c r="G28" s="344">
        <v>30333.983400000001</v>
      </c>
      <c r="H28" s="344"/>
      <c r="I28" s="344">
        <f>E28-G28+H28</f>
        <v>11510.016599999999</v>
      </c>
      <c r="J28" s="345">
        <v>38751.710099999997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2321.9276</v>
      </c>
      <c r="G29" s="344">
        <v>17883.811249999999</v>
      </c>
      <c r="H29" s="344"/>
      <c r="I29" s="344">
        <f>E29-G29+H29</f>
        <v>9150.1887500000012</v>
      </c>
      <c r="J29" s="345">
        <v>26039.643349999998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2698.3231000000001</v>
      </c>
      <c r="G31" s="342">
        <v>10921.346799999999</v>
      </c>
      <c r="H31" s="417"/>
      <c r="I31" s="417">
        <f>E31-G31</f>
        <v>18680.653200000001</v>
      </c>
      <c r="J31" s="343">
        <v>10161.8639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2015.3580000000002</v>
      </c>
      <c r="G32" s="342">
        <f>G33</f>
        <v>20159.723099999999</v>
      </c>
      <c r="H32" s="344"/>
      <c r="I32" s="342">
        <f>I33+I34</f>
        <v>-3857.7230999999992</v>
      </c>
      <c r="J32" s="343">
        <f>J33</f>
        <v>21586.934099999999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2607.358-F37</f>
        <v>2015.3580000000002</v>
      </c>
      <c r="G33" s="344">
        <f>22150.7231-G37</f>
        <v>20159.723099999999</v>
      </c>
      <c r="H33" s="344"/>
      <c r="I33" s="344">
        <f>E33-G33+H33</f>
        <v>-5957.7230999999992</v>
      </c>
      <c r="J33" s="345">
        <v>21586.934099999999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404.3655</v>
      </c>
      <c r="G35" s="349">
        <v>2004.3497500000001</v>
      </c>
      <c r="H35" s="349"/>
      <c r="I35" s="378">
        <f t="shared" si="0"/>
        <v>1995.6502499999999</v>
      </c>
      <c r="J35" s="379">
        <v>1661.1994500000001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9.4184999999999999</v>
      </c>
      <c r="G36" s="349">
        <v>411.09300000000002</v>
      </c>
      <c r="H36" s="325"/>
      <c r="I36" s="378">
        <f t="shared" si="0"/>
        <v>291.90699999999998</v>
      </c>
      <c r="J36" s="408">
        <v>388.12310000000002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592</v>
      </c>
      <c r="G37" s="325">
        <v>1991</v>
      </c>
      <c r="H37" s="377"/>
      <c r="I37" s="378">
        <f t="shared" si="0"/>
        <v>1009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171.24039999999999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>
        <v>1</v>
      </c>
      <c r="G41" s="325">
        <v>273</v>
      </c>
      <c r="H41" s="325"/>
      <c r="I41" s="378">
        <f t="shared" si="0"/>
        <v>-273</v>
      </c>
      <c r="J41" s="408">
        <v>78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15348.1558</v>
      </c>
      <c r="G42" s="199">
        <f>G21+G24+G35+G36+G37+G38+G41</f>
        <v>208773.52340000001</v>
      </c>
      <c r="H42" s="199">
        <f>H26+H27+H28+H29+H33</f>
        <v>0</v>
      </c>
      <c r="I42" s="307">
        <f>I21+I24+I35+I36+I37+I38+I39+I40+I41</f>
        <v>147417.47659999999</v>
      </c>
      <c r="J42" s="200">
        <f>J21+J24+J35+J36+J37+J38+J39+J40+J41</f>
        <v>221365.30360000001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14</v>
      </c>
      <c r="F58" s="196" t="str">
        <f>G20</f>
        <v>LANDET KVANTUM T.O.M UKE 14</v>
      </c>
      <c r="G58" s="196" t="str">
        <f>I20</f>
        <v>RESTKVOTER</v>
      </c>
      <c r="H58" s="197" t="str">
        <f>J20</f>
        <v>LANDET KVANTUM T.O.M. UKE 14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31">
        <v>5346</v>
      </c>
      <c r="E59" s="396">
        <v>1.8319000000000001</v>
      </c>
      <c r="F59" s="355">
        <v>162.9915</v>
      </c>
      <c r="G59" s="433">
        <f>D59-F59-F60</f>
        <v>4878.2186000000002</v>
      </c>
      <c r="H59" s="394">
        <v>76.485200000000006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2"/>
      <c r="E60" s="382">
        <v>60.587899999999998</v>
      </c>
      <c r="F60" s="401">
        <v>304.78989999999999</v>
      </c>
      <c r="G60" s="434"/>
      <c r="H60" s="357">
        <v>251.64060000000001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>
        <v>0.13200000000000001</v>
      </c>
      <c r="F61" s="403">
        <v>23.3872</v>
      </c>
      <c r="G61" s="411">
        <f>D61-F61</f>
        <v>176.61279999999999</v>
      </c>
      <c r="H61" s="306">
        <v>2.831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3.0842999999999998</v>
      </c>
      <c r="F62" s="355">
        <f>F63+F64+F65</f>
        <v>51.011600000000001</v>
      </c>
      <c r="G62" s="401">
        <f>D62-F62</f>
        <v>7967.9884000000002</v>
      </c>
      <c r="H62" s="358">
        <f>H63+H64+H65</f>
        <v>37.656099999999995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2.1812999999999998</v>
      </c>
      <c r="F63" s="367">
        <v>12.1945</v>
      </c>
      <c r="G63" s="367"/>
      <c r="H63" s="368">
        <v>11.8782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0.90300000000000002</v>
      </c>
      <c r="F64" s="367">
        <v>28.1587</v>
      </c>
      <c r="G64" s="367"/>
      <c r="H64" s="368">
        <v>11.8666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/>
      <c r="F65" s="385">
        <v>10.6584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65.636099999999999</v>
      </c>
      <c r="F68" s="203">
        <f>F59+F60+F61+F62+F66+F67</f>
        <v>542.18020000000001</v>
      </c>
      <c r="G68" s="203">
        <f>D68-F68</f>
        <v>11682.819799999999</v>
      </c>
      <c r="H68" s="211">
        <f>H59+H60+H61+H62+H66+H67</f>
        <v>369.36510000000004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43" t="s">
        <v>113</v>
      </c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25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14</v>
      </c>
      <c r="G86" s="196" t="str">
        <f>G20</f>
        <v>LANDET KVANTUM T.O.M UKE 14</v>
      </c>
      <c r="H86" s="196" t="str">
        <f>I20</f>
        <v>RESTKVOTER</v>
      </c>
      <c r="I86" s="197" t="str">
        <f>J20</f>
        <v>LANDET KVANTUM T.O.M. UKE 14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1017.1099999999999</v>
      </c>
      <c r="G87" s="336">
        <f>G88+G89</f>
        <v>23025.843900000003</v>
      </c>
      <c r="H87" s="336">
        <f>H88+H89</f>
        <v>14849.156099999998</v>
      </c>
      <c r="I87" s="337">
        <f>I88+I89</f>
        <v>24036.489100000003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37125</v>
      </c>
      <c r="F88" s="338">
        <v>962.33219999999994</v>
      </c>
      <c r="G88" s="338">
        <v>22663.304800000002</v>
      </c>
      <c r="H88" s="338">
        <f>E88-G88</f>
        <v>14461.695199999998</v>
      </c>
      <c r="I88" s="339">
        <v>23835.752400000001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54.777799999999999</v>
      </c>
      <c r="G89" s="340">
        <v>362.53910000000002</v>
      </c>
      <c r="H89" s="340">
        <f>E89-G89</f>
        <v>387.46089999999998</v>
      </c>
      <c r="I89" s="341">
        <v>200.73670000000001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670.52580000000012</v>
      </c>
      <c r="G90" s="336">
        <f t="shared" si="1"/>
        <v>17265.212999999996</v>
      </c>
      <c r="H90" s="336">
        <f>H91+H96+H97</f>
        <v>56797.786999999997</v>
      </c>
      <c r="I90" s="337">
        <f t="shared" si="1"/>
        <v>21068.099300000002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441.77390000000003</v>
      </c>
      <c r="G91" s="342">
        <f t="shared" si="2"/>
        <v>11677.443099999999</v>
      </c>
      <c r="H91" s="342">
        <f>H92+H93+H94+H95</f>
        <v>45176.556899999996</v>
      </c>
      <c r="I91" s="343">
        <f t="shared" si="2"/>
        <v>13953.422499999999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124.4564</v>
      </c>
      <c r="G92" s="344">
        <v>3351.8024</v>
      </c>
      <c r="H92" s="344">
        <f t="shared" ref="H92:H100" si="3">E92-G92</f>
        <v>13162.1976</v>
      </c>
      <c r="I92" s="345">
        <v>2618.1284999999998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99.735200000000006</v>
      </c>
      <c r="G93" s="344">
        <v>4598.1050999999998</v>
      </c>
      <c r="H93" s="344">
        <f t="shared" si="3"/>
        <v>11028.894899999999</v>
      </c>
      <c r="I93" s="345">
        <v>3652.1887999999999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16606</v>
      </c>
      <c r="F94" s="344">
        <v>181.38390000000001</v>
      </c>
      <c r="G94" s="344">
        <v>3168.4139</v>
      </c>
      <c r="H94" s="344">
        <f t="shared" si="3"/>
        <v>13437.5861</v>
      </c>
      <c r="I94" s="345">
        <v>5044.8167999999996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7261</v>
      </c>
      <c r="E95" s="344">
        <v>8107</v>
      </c>
      <c r="F95" s="344">
        <v>36.198399999999999</v>
      </c>
      <c r="G95" s="344">
        <v>559.12170000000003</v>
      </c>
      <c r="H95" s="344">
        <f t="shared" si="3"/>
        <v>7547.8783000000003</v>
      </c>
      <c r="I95" s="345">
        <v>2638.2883999999999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11124</v>
      </c>
      <c r="F96" s="342">
        <v>168.30279999999999</v>
      </c>
      <c r="G96" s="342">
        <v>4672.0772999999999</v>
      </c>
      <c r="H96" s="342">
        <f t="shared" si="3"/>
        <v>6451.9227000000001</v>
      </c>
      <c r="I96" s="343">
        <v>6191.3389999999999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6085</v>
      </c>
      <c r="F97" s="353">
        <v>60.449100000000001</v>
      </c>
      <c r="G97" s="353">
        <v>915.69259999999997</v>
      </c>
      <c r="H97" s="353">
        <f t="shared" si="3"/>
        <v>5169.3073999999997</v>
      </c>
      <c r="I97" s="354">
        <v>923.33780000000002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11.781700000000001</v>
      </c>
      <c r="H98" s="349">
        <f t="shared" si="3"/>
        <v>311.2183</v>
      </c>
      <c r="I98" s="350">
        <v>16.816299999999998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6.5484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4</v>
      </c>
      <c r="G100" s="325">
        <v>89</v>
      </c>
      <c r="H100" s="325">
        <f t="shared" si="3"/>
        <v>-89</v>
      </c>
      <c r="I100" s="331">
        <v>59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1698.1841999999999</v>
      </c>
      <c r="G101" s="409">
        <f t="shared" si="4"/>
        <v>40691.838599999995</v>
      </c>
      <c r="H101" s="226">
        <f>H87+H90+H98+H99+H100</f>
        <v>71869.161399999983</v>
      </c>
      <c r="I101" s="200">
        <f>I87+I90+I98+I99+I100</f>
        <v>45480.404700000006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14</v>
      </c>
      <c r="G119" s="196" t="str">
        <f>G20</f>
        <v>LANDET KVANTUM T.O.M UKE 14</v>
      </c>
      <c r="H119" s="196" t="str">
        <f>I20</f>
        <v>RESTKVOTER</v>
      </c>
      <c r="I119" s="197" t="str">
        <f>J20</f>
        <v>LANDET KVANTUM T.O.M. UKE 14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1601.8326000000002</v>
      </c>
      <c r="G120" s="237">
        <f t="shared" si="5"/>
        <v>22922.850399999999</v>
      </c>
      <c r="H120" s="355">
        <f t="shared" si="5"/>
        <v>37148.149600000004</v>
      </c>
      <c r="I120" s="358">
        <f t="shared" si="5"/>
        <v>16253.789000000001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759.92470000000003</v>
      </c>
      <c r="G121" s="249">
        <v>18097.783599999999</v>
      </c>
      <c r="H121" s="359">
        <f>E121-G121</f>
        <v>29736.216400000001</v>
      </c>
      <c r="I121" s="360">
        <v>13234.261200000001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841.90790000000004</v>
      </c>
      <c r="G122" s="249">
        <v>4825.0667999999996</v>
      </c>
      <c r="H122" s="359">
        <f>E122-G122</f>
        <v>6911.9332000000004</v>
      </c>
      <c r="I122" s="360">
        <v>3019.5277999999998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194.01249999999999</v>
      </c>
      <c r="G124" s="300">
        <v>597.94560000000001</v>
      </c>
      <c r="H124" s="303">
        <f>E124-G124</f>
        <v>37328.054400000001</v>
      </c>
      <c r="I124" s="305">
        <v>1115.9335000000001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1391.3409999999999</v>
      </c>
      <c r="G125" s="230">
        <f>G134+G131+G126</f>
        <v>26105.860499999999</v>
      </c>
      <c r="H125" s="363">
        <f>H126+H131+H134</f>
        <v>35611.139500000005</v>
      </c>
      <c r="I125" s="364">
        <f>I126+I131+I134</f>
        <v>20356.137499999997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1147.3645999999999</v>
      </c>
      <c r="G126" s="391">
        <f>G127+G128+G130+G129</f>
        <v>19599.030899999998</v>
      </c>
      <c r="H126" s="365">
        <f>H127+H128+H129+H130</f>
        <v>26072.969100000002</v>
      </c>
      <c r="I126" s="366">
        <f>I127+I128+I129+I130</f>
        <v>14981.544999999998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88.139799999999994</v>
      </c>
      <c r="G127" s="245">
        <v>3640.9396999999999</v>
      </c>
      <c r="H127" s="367">
        <f t="shared" ref="H127:H139" si="6">E127-G127</f>
        <v>10419.060300000001</v>
      </c>
      <c r="I127" s="368">
        <v>2671.5068000000001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136.82050000000001</v>
      </c>
      <c r="G128" s="245">
        <v>5842.9273999999996</v>
      </c>
      <c r="H128" s="367">
        <f t="shared" si="6"/>
        <v>7193.0726000000004</v>
      </c>
      <c r="I128" s="368">
        <v>4201.1428999999998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387.51870000000002</v>
      </c>
      <c r="G129" s="245">
        <v>5963.4417999999996</v>
      </c>
      <c r="H129" s="367">
        <f t="shared" si="6"/>
        <v>4564.5582000000004</v>
      </c>
      <c r="I129" s="368">
        <v>4209.7804999999998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534.88559999999995</v>
      </c>
      <c r="G130" s="245">
        <v>4151.7219999999998</v>
      </c>
      <c r="H130" s="367">
        <f t="shared" si="6"/>
        <v>3896.2780000000002</v>
      </c>
      <c r="I130" s="368">
        <v>3899.1147999999998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122.89409999999999</v>
      </c>
      <c r="G131" s="238">
        <v>4263.0931</v>
      </c>
      <c r="H131" s="369">
        <f t="shared" si="6"/>
        <v>2796.9069</v>
      </c>
      <c r="I131" s="370">
        <v>3463.6109000000001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120.0377</v>
      </c>
      <c r="G132" s="245">
        <v>4253.3959999999997</v>
      </c>
      <c r="H132" s="367">
        <f t="shared" si="6"/>
        <v>2306.6040000000003</v>
      </c>
      <c r="I132" s="368">
        <v>3461.7316999999998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2.8563999999999936</v>
      </c>
      <c r="G133" s="245">
        <f>G131-G132</f>
        <v>9.6971000000003187</v>
      </c>
      <c r="H133" s="367">
        <f t="shared" si="6"/>
        <v>490.30289999999968</v>
      </c>
      <c r="I133" s="368">
        <f>I131-I132</f>
        <v>1.87920000000031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121.0823</v>
      </c>
      <c r="G134" s="262">
        <v>2243.7365</v>
      </c>
      <c r="H134" s="371">
        <f t="shared" si="6"/>
        <v>6741.2635</v>
      </c>
      <c r="I134" s="372">
        <v>1910.9816000000001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5.4000000000000003E-3</v>
      </c>
      <c r="G135" s="230">
        <v>11.839499999999999</v>
      </c>
      <c r="H135" s="392">
        <f t="shared" si="6"/>
        <v>112.1605</v>
      </c>
      <c r="I135" s="393">
        <v>5.1044999999999998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12.772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>
        <v>1</v>
      </c>
      <c r="G138" s="229">
        <v>198</v>
      </c>
      <c r="H138" s="239">
        <f t="shared" si="6"/>
        <v>-198</v>
      </c>
      <c r="I138" s="302">
        <v>85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3200.9634999999998</v>
      </c>
      <c r="G139" s="188">
        <f>G120+G124+G125+G135+G136+G137+G138</f>
        <v>51836.495999999999</v>
      </c>
      <c r="H139" s="203">
        <f t="shared" si="6"/>
        <v>110251.504</v>
      </c>
      <c r="I139" s="200">
        <f>I120+I124+I125+I135+I136+I137+I138</f>
        <v>39886.144500000002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14</v>
      </c>
      <c r="F158" s="70" t="str">
        <f>G20</f>
        <v>LANDET KVANTUM T.O.M UKE 14</v>
      </c>
      <c r="G158" s="70" t="str">
        <f>I20</f>
        <v>RESTKVOTER</v>
      </c>
      <c r="H158" s="93" t="str">
        <f>J20</f>
        <v>LANDET KVANTUM T.O.M. UKE 14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34.360999999999997</v>
      </c>
      <c r="F159" s="185">
        <v>1476.3552999999999</v>
      </c>
      <c r="G159" s="185">
        <f>D159-F159</f>
        <v>17924.644700000001</v>
      </c>
      <c r="H159" s="223">
        <v>393.71379999999999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>
        <v>1.9E-2</v>
      </c>
      <c r="F160" s="185">
        <v>1.0283</v>
      </c>
      <c r="G160" s="185">
        <f>D160-F160</f>
        <v>98.971699999999998</v>
      </c>
      <c r="H160" s="223">
        <v>1.3260000000000001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34.379999999999995</v>
      </c>
      <c r="F162" s="187">
        <f>SUM(F159:F161)</f>
        <v>1477.3835999999999</v>
      </c>
      <c r="G162" s="187">
        <f>D162-F162</f>
        <v>18036.616399999999</v>
      </c>
      <c r="H162" s="210">
        <f>SUM(H159:H161)</f>
        <v>395.03980000000001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18" t="s">
        <v>2</v>
      </c>
      <c r="D167" s="419"/>
      <c r="E167" s="418" t="s">
        <v>53</v>
      </c>
      <c r="F167" s="419"/>
      <c r="G167" s="418" t="s">
        <v>106</v>
      </c>
      <c r="H167" s="419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14</v>
      </c>
      <c r="G178" s="70" t="str">
        <f>G20</f>
        <v>LANDET KVANTUM T.O.M UKE 14</v>
      </c>
      <c r="H178" s="70" t="str">
        <f>I20</f>
        <v>RESTKVOTER</v>
      </c>
      <c r="I178" s="93" t="str">
        <f>J20</f>
        <v>LANDET KVANTUM T.O.M. UKE 14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1035.6957</v>
      </c>
      <c r="G179" s="231">
        <f t="shared" si="7"/>
        <v>10467.1286</v>
      </c>
      <c r="H179" s="310">
        <f t="shared" si="7"/>
        <v>33897.871399999996</v>
      </c>
      <c r="I179" s="315">
        <f>I180+I181+I182+I183</f>
        <v>12314.521800000002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965.69949999999994</v>
      </c>
      <c r="G180" s="293">
        <v>9501.4025000000001</v>
      </c>
      <c r="H180" s="308">
        <f t="shared" ref="H180:H185" si="8">E180-G180</f>
        <v>19307.5975</v>
      </c>
      <c r="I180" s="313">
        <v>11071.638800000001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>
        <v>36.314999999999998</v>
      </c>
      <c r="G181" s="293">
        <v>477.1746</v>
      </c>
      <c r="H181" s="308">
        <f t="shared" si="8"/>
        <v>7020.8253999999997</v>
      </c>
      <c r="I181" s="313">
        <v>589.9511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32.668399999999998</v>
      </c>
      <c r="G182" s="293">
        <v>442.55549999999999</v>
      </c>
      <c r="H182" s="308">
        <f t="shared" si="8"/>
        <v>1434.4445000000001</v>
      </c>
      <c r="I182" s="313">
        <v>634.74350000000004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1.0127999999999999</v>
      </c>
      <c r="G183" s="405">
        <v>45.996000000000002</v>
      </c>
      <c r="H183" s="406">
        <f t="shared" si="8"/>
        <v>6135.0039999999999</v>
      </c>
      <c r="I183" s="407">
        <v>18.188400000000001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208.71700000000001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26.241900000000001</v>
      </c>
      <c r="G185" s="231">
        <f>G186+G187</f>
        <v>1522.4609</v>
      </c>
      <c r="H185" s="310">
        <f t="shared" si="8"/>
        <v>6477.5391</v>
      </c>
      <c r="I185" s="315">
        <f>I186+I187</f>
        <v>2554.721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1336.433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26.241900000000001</v>
      </c>
      <c r="G187" s="233">
        <v>676.03819999999996</v>
      </c>
      <c r="H187" s="311"/>
      <c r="I187" s="316">
        <v>1218.288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2.5291999999999999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1.6607000000000001</v>
      </c>
      <c r="G189" s="232">
        <v>16.643999999999998</v>
      </c>
      <c r="H189" s="309">
        <f>E189-G189</f>
        <v>-16.643999999999998</v>
      </c>
      <c r="I189" s="314">
        <v>8.1518999999999995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1063.5982999999999</v>
      </c>
      <c r="G190" s="188">
        <f>G179+G184+G185+G188+G189</f>
        <v>12006.318700000002</v>
      </c>
      <c r="H190" s="203">
        <f>H179+H184+H185+H188+H189</f>
        <v>45868.681299999997</v>
      </c>
      <c r="I190" s="200">
        <f>I179+I184+I185+I188+I189</f>
        <v>15088.640900000004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14</v>
      </c>
      <c r="F207" s="70" t="str">
        <f>G20</f>
        <v>LANDET KVANTUM T.O.M UKE 14</v>
      </c>
      <c r="G207" s="70" t="str">
        <f>I20</f>
        <v>RESTKVOTER</v>
      </c>
      <c r="H207" s="93" t="str">
        <f>J20</f>
        <v>LANDET KVANTUM T.O.M. UKE 14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17.1997</v>
      </c>
      <c r="F208" s="185">
        <v>210.26230000000001</v>
      </c>
      <c r="G208" s="185">
        <f>D208-F208</f>
        <v>1389.7376999999999</v>
      </c>
      <c r="H208" s="223">
        <v>270.98919999999998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15.3177</v>
      </c>
      <c r="F209" s="185">
        <v>1296.6495</v>
      </c>
      <c r="G209" s="185">
        <f t="shared" ref="G209:G211" si="9">D209-F209</f>
        <v>4008.3505</v>
      </c>
      <c r="H209" s="223">
        <v>1089.0202999999999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2.1817000000000002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32.517400000000002</v>
      </c>
      <c r="F212" s="187">
        <f>SUM(F208:F211)</f>
        <v>1507.4552000000001</v>
      </c>
      <c r="G212" s="187">
        <f>D212-F212</f>
        <v>5447.5447999999997</v>
      </c>
      <c r="H212" s="210">
        <f>H208+H209+H210+H211</f>
        <v>1363.3779999999999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tonn)&amp;R10.04.2018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Dag Paulsen</cp:lastModifiedBy>
  <cp:lastPrinted>2018-04-10T07:07:55Z</cp:lastPrinted>
  <dcterms:created xsi:type="dcterms:W3CDTF">2011-07-06T12:13:20Z</dcterms:created>
  <dcterms:modified xsi:type="dcterms:W3CDTF">2018-04-10T07:08:26Z</dcterms:modified>
</cp:coreProperties>
</file>