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8_2014" sheetId="1" r:id="rId1"/>
  </sheets>
  <definedNames>
    <definedName name="Z_14D440E4_F18A_4F78_9989_38C1B133222D_.wvu.Cols" localSheetId="0" hidden="1">UKE_38_2014!#REF!</definedName>
    <definedName name="Z_14D440E4_F18A_4F78_9989_38C1B133222D_.wvu.PrintArea" localSheetId="0" hidden="1">UKE_38_2014!$B$1:$L$204</definedName>
    <definedName name="Z_14D440E4_F18A_4F78_9989_38C1B133222D_.wvu.Rows" localSheetId="0" hidden="1">UKE_38_2014!$316:$1048576,UKE_38_2014!$205:$315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/>
  <c r="E91"/>
  <c r="E90" s="1"/>
  <c r="E25"/>
  <c r="F33"/>
  <c r="D91"/>
  <c r="F91"/>
  <c r="F25"/>
  <c r="E62" l="1"/>
  <c r="E68" s="1"/>
  <c r="F34"/>
  <c r="E133"/>
  <c r="I32"/>
  <c r="E32"/>
  <c r="F80"/>
  <c r="H164"/>
  <c r="H176" s="1"/>
  <c r="H173"/>
  <c r="H133"/>
  <c r="H201"/>
  <c r="F32" l="1"/>
  <c r="E24"/>
  <c r="F20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G89"/>
  <c r="G88"/>
  <c r="H87"/>
  <c r="F87"/>
  <c r="E87"/>
  <c r="E102" s="1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H58"/>
  <c r="G58"/>
  <c r="F58"/>
  <c r="E58"/>
  <c r="D102" l="1"/>
  <c r="G102"/>
  <c r="F102" s="1"/>
  <c r="G62"/>
  <c r="F68"/>
  <c r="H40"/>
  <c r="H39"/>
  <c r="H38"/>
  <c r="H37"/>
  <c r="H36"/>
  <c r="H35"/>
  <c r="H33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E21"/>
  <c r="D21"/>
  <c r="H14"/>
  <c r="F14"/>
  <c r="D14"/>
  <c r="F41" l="1"/>
  <c r="E4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<sst xmlns="http://schemas.openxmlformats.org/spreadsheetml/2006/main" count="214" uniqueCount="105">
  <si>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</si>
  <si>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</si>
  <si>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</si>
  <si>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</si>
  <si>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</si>
  <si>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</si>
  <si>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</si>
  <si>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</si>
  <si>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</si>
  <si>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</si>
  <si>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</si>
  <si>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</si>
  <si>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</si>
  <si>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</si>
  <si>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</si>
  <si>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</si>
  <si>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</si>
  <si>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</si>
  <si>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</si>
  <si>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</si>
  <si>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</si>
  <si>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</si>
  <si>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</si>
  <si>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</si>
  <si>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</si>
  <si>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</si>
  <si>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</si>
  <si>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</si>
  <si>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</si>
  <si>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</si>
  <si>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</si>
  <si>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</si>
  <si>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</si>
  <si>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</si>
  <si>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</si>
  <si>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</si>
  <si>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</si>
  <si>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</si>
  <si>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</si>
  <si>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</si>
  <si>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</si>
  <si>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</si>
  <si>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</si>
  <si>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</si>
  <si>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</si>
  <si>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</si>
  <si>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</si>
  <si>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</si>
  <si>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</si>
  <si>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</si>
  <si>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</si>
  <si>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</si>
  <si>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</si>
  <si>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</si>
  <si>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</si>
  <si>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</si>
  <si>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</si>
  <si>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</si>
  <si>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</si>
  <si>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</si>
  <si>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</si>
  <si>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</si>
  <si>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</si>
  <si>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</si>
  <si>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</si>
  <si>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</si>
  <si>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</si>
  <si>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</si>
  <si>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</si>
  <si>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</si>
  <si>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</si>
  <si>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</si>
  <si>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</si>
  <si>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</si>
  <si>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</si>
  <si>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</si>
  <si>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</si>
  <si>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</si>
  <si>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</si>
  <si>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</si>
  <si>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</si>
  <si>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</si>
  <si>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</si>
  <si>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</si>
  <si>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</si>
  <si>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</si>
  <si>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</si>
  <si>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</si>
  <si>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</si>
  <si>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</si>
  <si>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</si>
  <si>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</si>
  <si>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</si>
  <si>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</si>
  <si>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</si>
  <si>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</si>
  <si>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</si>
  <si>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</si>
  <si>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</si>
  <si>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</si>
  <si>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</si>
  <si>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</si>
  <si>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T.O.M UKE 38</t>
  </si>
  <si>
    <t>LANDET KVANTUM T.O.M. UKE 38 2013</t>
  </si>
  <si>
    <t>LANDET KVANTUM UKE 38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</si>
</sst>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0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4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4" borderId="17" xfId="0" applyNumberFormat="1" applyFont="1" applyFill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55" fillId="0" borderId="79" xfId="0" applyNumberFormat="1" applyFont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showGridLines="0" tabSelected="1" showRuler="0" view="pageLayout" zoomScale="85" zoomScaleNormal="100" zoomScalePageLayoutView="85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1" style="86" customWidth="1"/>
    <col min="13" max="14" width="0" hidden="1" customWidth="1"/>
    <col min="15" max="16384" width="29.85546875" hidden="1"/>
  </cols>
  <sheetData>
    <row r="1" spans="2:12" s="86" customFormat="1" ht="7.9" customHeight="1" thickBot="1"/>
    <row r="2" spans="2:12" ht="31.5" customHeight="1" thickTop="1" thickBot="1">
      <c r="B2" s="378" t="s">
        <v>93</v>
      </c>
      <c r="C2" s="379"/>
      <c r="D2" s="379"/>
      <c r="E2" s="379"/>
      <c r="F2" s="379"/>
      <c r="G2" s="379"/>
      <c r="H2" s="379"/>
      <c r="I2" s="379"/>
      <c r="J2" s="379"/>
      <c r="K2" s="380"/>
      <c r="L2" s="293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81" t="s">
        <v>1</v>
      </c>
      <c r="C7" s="382"/>
      <c r="D7" s="382"/>
      <c r="E7" s="382"/>
      <c r="F7" s="382"/>
      <c r="G7" s="382"/>
      <c r="H7" s="382"/>
      <c r="I7" s="382"/>
      <c r="J7" s="382"/>
      <c r="K7" s="383"/>
      <c r="L7" s="348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84" t="s">
        <v>2</v>
      </c>
      <c r="D9" s="385"/>
      <c r="E9" s="384" t="s">
        <v>21</v>
      </c>
      <c r="F9" s="385"/>
      <c r="G9" s="384" t="s">
        <v>22</v>
      </c>
      <c r="H9" s="385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400" t="s">
        <v>92</v>
      </c>
      <c r="D16" s="400"/>
      <c r="E16" s="400"/>
      <c r="F16" s="400"/>
      <c r="G16" s="400"/>
      <c r="H16" s="400"/>
      <c r="I16" s="400"/>
      <c r="J16" s="346"/>
      <c r="K16" s="169"/>
      <c r="L16" s="168"/>
    </row>
    <row r="17" spans="1:12" ht="13.5" customHeight="1" thickBot="1">
      <c r="B17" s="170"/>
      <c r="C17" s="401"/>
      <c r="D17" s="401"/>
      <c r="E17" s="401"/>
      <c r="F17" s="401"/>
      <c r="G17" s="401"/>
      <c r="H17" s="401"/>
      <c r="I17" s="401"/>
      <c r="J17" s="347"/>
      <c r="K17" s="172"/>
      <c r="L17" s="161"/>
    </row>
    <row r="18" spans="1:12" ht="17.100000000000001" customHeight="1">
      <c r="B18" s="386" t="s">
        <v>8</v>
      </c>
      <c r="C18" s="387"/>
      <c r="D18" s="387"/>
      <c r="E18" s="387"/>
      <c r="F18" s="387"/>
      <c r="G18" s="387"/>
      <c r="H18" s="387"/>
      <c r="I18" s="387"/>
      <c r="J18" s="387"/>
      <c r="K18" s="388"/>
      <c r="L18" s="348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6" t="s">
        <v>20</v>
      </c>
      <c r="D20" s="247" t="s">
        <v>21</v>
      </c>
      <c r="E20" s="298" t="s">
        <v>104</v>
      </c>
      <c r="F20" s="298" t="s">
        <v>102</v>
      </c>
      <c r="G20" s="298" t="s">
        <v>31</v>
      </c>
      <c r="H20" s="298" t="s">
        <v>91</v>
      </c>
      <c r="I20" s="299" t="s">
        <v>103</v>
      </c>
      <c r="J20"/>
      <c r="K20" s="159"/>
      <c r="L20" s="4"/>
    </row>
    <row r="21" spans="1:12" ht="14.1" customHeight="1">
      <c r="B21" s="162"/>
      <c r="C21" s="227" t="s">
        <v>17</v>
      </c>
      <c r="D21" s="272">
        <f>D23+D22</f>
        <v>146527</v>
      </c>
      <c r="E21" s="319">
        <f>E23+E22</f>
        <v>3729.0032999999967</v>
      </c>
      <c r="F21" s="319">
        <f>F23+F22</f>
        <v>90787.405699999988</v>
      </c>
      <c r="G21" s="319"/>
      <c r="H21" s="319">
        <f>H23+H22</f>
        <v>55739.594300000004</v>
      </c>
      <c r="I21" s="353">
        <f>I23+I22</f>
        <v>82903.994399999996</v>
      </c>
      <c r="J21" s="349"/>
      <c r="K21" s="173"/>
      <c r="L21" s="204"/>
    </row>
    <row r="22" spans="1:12" ht="14.1" customHeight="1">
      <c r="B22" s="162"/>
      <c r="C22" s="228" t="s">
        <v>12</v>
      </c>
      <c r="D22" s="273">
        <v>145777</v>
      </c>
      <c r="E22" s="306">
        <v>3729.0032999999967</v>
      </c>
      <c r="F22" s="306">
        <v>89772.328599999993</v>
      </c>
      <c r="G22" s="306"/>
      <c r="H22" s="306">
        <f>D22-F22</f>
        <v>56004.671400000007</v>
      </c>
      <c r="I22" s="354">
        <v>82524.004199999996</v>
      </c>
      <c r="J22" s="350"/>
      <c r="K22" s="173"/>
      <c r="L22" s="204"/>
    </row>
    <row r="23" spans="1:12" ht="14.1" customHeight="1" thickBot="1">
      <c r="B23" s="162"/>
      <c r="C23" s="229" t="s">
        <v>11</v>
      </c>
      <c r="D23" s="274">
        <v>750</v>
      </c>
      <c r="E23" s="307"/>
      <c r="F23" s="307">
        <v>1015.0771</v>
      </c>
      <c r="G23" s="307"/>
      <c r="H23" s="307">
        <f>D23-F23</f>
        <v>-265.07709999999997</v>
      </c>
      <c r="I23" s="355">
        <v>379.99020000000002</v>
      </c>
      <c r="J23" s="350"/>
      <c r="K23" s="173"/>
      <c r="L23" s="204"/>
    </row>
    <row r="24" spans="1:12" ht="14.1" customHeight="1">
      <c r="B24" s="162"/>
      <c r="C24" s="227" t="s">
        <v>18</v>
      </c>
      <c r="D24" s="272">
        <f>D32+D31+D25</f>
        <v>297495</v>
      </c>
      <c r="E24" s="319">
        <f>E32+E31+E25</f>
        <v>304.70180000000619</v>
      </c>
      <c r="F24" s="319">
        <f>F25+F31+F32</f>
        <v>280781.82944999996</v>
      </c>
      <c r="G24" s="319"/>
      <c r="H24" s="319">
        <f>H25+H31+H32</f>
        <v>18133.170549999999</v>
      </c>
      <c r="I24" s="353">
        <f>I25+I31+I32</f>
        <v>255857.04229999997</v>
      </c>
      <c r="J24" s="349"/>
      <c r="K24" s="173"/>
      <c r="L24" s="204"/>
    </row>
    <row r="25" spans="1:12" ht="15" customHeight="1">
      <c r="A25" s="23"/>
      <c r="B25" s="174"/>
      <c r="C25" s="230" t="s">
        <v>73</v>
      </c>
      <c r="D25" s="275">
        <f>D26+D27+D28+D29+D30</f>
        <v>231113</v>
      </c>
      <c r="E25" s="320">
        <f>E26+E27+E28+E29</f>
        <v>251.78420000000915</v>
      </c>
      <c r="F25" s="320">
        <f>F26+F27+F28+F29</f>
        <v>228488.78024999998</v>
      </c>
      <c r="G25" s="320"/>
      <c r="H25" s="320">
        <f>H26+H27+H28+H29+H30</f>
        <v>2624.2197499999966</v>
      </c>
      <c r="I25" s="356">
        <f>I26+I27+I28+I29+I30</f>
        <v>209646.97879999998</v>
      </c>
      <c r="J25" s="351"/>
      <c r="K25" s="173"/>
      <c r="L25" s="204"/>
    </row>
    <row r="26" spans="1:12" ht="14.1" customHeight="1">
      <c r="A26" s="24"/>
      <c r="B26" s="175"/>
      <c r="C26" s="231" t="s">
        <v>23</v>
      </c>
      <c r="D26" s="276">
        <v>59178</v>
      </c>
      <c r="E26" s="308">
        <v>76.813500000003842</v>
      </c>
      <c r="F26" s="308">
        <v>72237.95465</v>
      </c>
      <c r="G26" s="308">
        <v>3361</v>
      </c>
      <c r="H26" s="308">
        <f>D26-F26+G26</f>
        <v>-9698.9546499999997</v>
      </c>
      <c r="I26" s="357">
        <v>51774.2624</v>
      </c>
      <c r="J26" s="352"/>
      <c r="K26" s="173"/>
      <c r="L26" s="204"/>
    </row>
    <row r="27" spans="1:12" ht="14.1" customHeight="1">
      <c r="A27" s="24"/>
      <c r="B27" s="175"/>
      <c r="C27" s="231" t="s">
        <v>77</v>
      </c>
      <c r="D27" s="276">
        <v>56592</v>
      </c>
      <c r="E27" s="308">
        <v>28.197599999999511</v>
      </c>
      <c r="F27" s="308">
        <v>59580.3125</v>
      </c>
      <c r="G27" s="308">
        <v>2750</v>
      </c>
      <c r="H27" s="308">
        <f>D27-F27+G27</f>
        <v>-238.3125</v>
      </c>
      <c r="I27" s="357">
        <v>59545.972300000001</v>
      </c>
      <c r="J27" s="352"/>
      <c r="K27" s="173"/>
      <c r="L27" s="204"/>
    </row>
    <row r="28" spans="1:12" ht="14.1" customHeight="1">
      <c r="A28" s="24"/>
      <c r="B28" s="175"/>
      <c r="C28" s="231" t="s">
        <v>78</v>
      </c>
      <c r="D28" s="276">
        <v>57631</v>
      </c>
      <c r="E28" s="308">
        <v>103.14940000000206</v>
      </c>
      <c r="F28" s="308">
        <v>59232.826300000001</v>
      </c>
      <c r="G28" s="308">
        <v>4378</v>
      </c>
      <c r="H28" s="308">
        <f>D28-F28+G28</f>
        <v>2776.1736999999994</v>
      </c>
      <c r="I28" s="357">
        <v>58955.072800000002</v>
      </c>
      <c r="J28" s="352"/>
      <c r="K28" s="173"/>
      <c r="L28" s="204"/>
    </row>
    <row r="29" spans="1:12" ht="14.1" customHeight="1">
      <c r="A29" s="24"/>
      <c r="B29" s="175"/>
      <c r="C29" s="231" t="s">
        <v>26</v>
      </c>
      <c r="D29" s="276">
        <v>38555</v>
      </c>
      <c r="E29" s="308">
        <v>43.623700000003737</v>
      </c>
      <c r="F29" s="308">
        <v>37437.686800000003</v>
      </c>
      <c r="G29" s="308">
        <v>1787</v>
      </c>
      <c r="H29" s="308">
        <f>D29-F29+G29</f>
        <v>2904.3131999999969</v>
      </c>
      <c r="I29" s="357">
        <v>39371.671300000002</v>
      </c>
      <c r="J29" s="352"/>
      <c r="K29" s="173"/>
      <c r="L29" s="204"/>
    </row>
    <row r="30" spans="1:12" ht="14.1" customHeight="1">
      <c r="A30" s="24"/>
      <c r="B30" s="175"/>
      <c r="C30" s="231" t="s">
        <v>74</v>
      </c>
      <c r="D30" s="276">
        <v>19157</v>
      </c>
      <c r="E30" s="308">
        <v>155</v>
      </c>
      <c r="F30" s="308">
        <f>SUM(G26:G29)</f>
        <v>12276</v>
      </c>
      <c r="G30" s="308"/>
      <c r="H30" s="308">
        <f>D30-F30</f>
        <v>6881</v>
      </c>
      <c r="I30" s="357"/>
      <c r="J30" s="352"/>
      <c r="K30" s="173"/>
      <c r="L30" s="204"/>
    </row>
    <row r="31" spans="1:12" ht="14.1" customHeight="1">
      <c r="A31" s="25"/>
      <c r="B31" s="174"/>
      <c r="C31" s="230" t="s">
        <v>19</v>
      </c>
      <c r="D31" s="275">
        <v>38109</v>
      </c>
      <c r="E31" s="320">
        <v>1.8817999999992026</v>
      </c>
      <c r="F31" s="320">
        <v>21125.018899999999</v>
      </c>
      <c r="G31" s="320"/>
      <c r="H31" s="320">
        <f>D31-F31</f>
        <v>16983.981100000001</v>
      </c>
      <c r="I31" s="356">
        <v>23963.1826</v>
      </c>
      <c r="J31" s="351"/>
      <c r="K31" s="173"/>
      <c r="L31" s="204"/>
    </row>
    <row r="32" spans="1:12" ht="14.1" customHeight="1">
      <c r="A32" s="25"/>
      <c r="B32" s="174"/>
      <c r="C32" s="230" t="s">
        <v>75</v>
      </c>
      <c r="D32" s="275">
        <f>D33+D34</f>
        <v>28273</v>
      </c>
      <c r="E32" s="320">
        <f>E34+E33</f>
        <v>51.035799999997835</v>
      </c>
      <c r="F32" s="320">
        <f>F33+F34</f>
        <v>31168.030299999999</v>
      </c>
      <c r="G32" s="320"/>
      <c r="H32" s="320">
        <f>H33+H34</f>
        <v>-1475.0302999999985</v>
      </c>
      <c r="I32" s="356">
        <f>I33</f>
        <v>22246.8809</v>
      </c>
      <c r="J32" s="351"/>
      <c r="K32" s="173"/>
      <c r="L32" s="204"/>
    </row>
    <row r="33" spans="1:12" ht="14.1" customHeight="1">
      <c r="A33" s="24"/>
      <c r="B33" s="175"/>
      <c r="C33" s="231" t="s">
        <v>10</v>
      </c>
      <c r="D33" s="276">
        <v>25929</v>
      </c>
      <c r="E33" s="308">
        <v>25.035799999997835</v>
      </c>
      <c r="F33" s="308">
        <f>31168.0303-G33</f>
        <v>29748.030299999999</v>
      </c>
      <c r="G33" s="308">
        <v>1420</v>
      </c>
      <c r="H33" s="308">
        <f>D33-F33+G33</f>
        <v>-2399.0302999999985</v>
      </c>
      <c r="I33" s="357">
        <v>22246.8809</v>
      </c>
      <c r="J33" s="352"/>
      <c r="K33" s="173"/>
      <c r="L33" s="204"/>
    </row>
    <row r="34" spans="1:12" ht="14.1" customHeight="1" thickBot="1">
      <c r="A34" s="24"/>
      <c r="B34" s="175"/>
      <c r="C34" s="232" t="s">
        <v>76</v>
      </c>
      <c r="D34" s="277">
        <v>2344</v>
      </c>
      <c r="E34" s="309">
        <v>26</v>
      </c>
      <c r="F34" s="309">
        <f>G33</f>
        <v>1420</v>
      </c>
      <c r="G34" s="309"/>
      <c r="H34" s="309">
        <f t="shared" ref="H34:H39" si="0">D34-F34</f>
        <v>924</v>
      </c>
      <c r="I34" s="358"/>
      <c r="J34" s="352"/>
      <c r="K34" s="173"/>
      <c r="L34" s="204"/>
    </row>
    <row r="35" spans="1:12" ht="15.75" customHeight="1" thickBot="1">
      <c r="B35" s="162"/>
      <c r="C35" s="233" t="s">
        <v>99</v>
      </c>
      <c r="D35" s="278">
        <v>4000</v>
      </c>
      <c r="E35" s="310">
        <v>17.836999999999989</v>
      </c>
      <c r="F35" s="310">
        <v>1751.2519</v>
      </c>
      <c r="G35" s="310"/>
      <c r="H35" s="310">
        <f>D35-F35</f>
        <v>2248.7480999999998</v>
      </c>
      <c r="I35" s="359"/>
      <c r="J35" s="349"/>
      <c r="K35" s="173"/>
      <c r="L35" s="204"/>
    </row>
    <row r="36" spans="1:12" ht="14.1" customHeight="1" thickBot="1">
      <c r="B36" s="162"/>
      <c r="C36" s="233" t="s">
        <v>13</v>
      </c>
      <c r="D36" s="278">
        <v>513</v>
      </c>
      <c r="E36" s="310"/>
      <c r="F36" s="310">
        <v>179.8271</v>
      </c>
      <c r="G36" s="310"/>
      <c r="H36" s="310">
        <f t="shared" si="0"/>
        <v>333.17290000000003</v>
      </c>
      <c r="I36" s="359">
        <v>3841.6169</v>
      </c>
      <c r="J36" s="349"/>
      <c r="K36" s="173"/>
      <c r="L36" s="204"/>
    </row>
    <row r="37" spans="1:12" ht="17.25" customHeight="1" thickBot="1">
      <c r="B37" s="162"/>
      <c r="C37" s="233" t="s">
        <v>62</v>
      </c>
      <c r="D37" s="278">
        <v>3000</v>
      </c>
      <c r="E37" s="310">
        <v>2</v>
      </c>
      <c r="F37" s="310">
        <v>608</v>
      </c>
      <c r="G37" s="310"/>
      <c r="H37" s="310">
        <f t="shared" si="0"/>
        <v>2392</v>
      </c>
      <c r="I37" s="359"/>
      <c r="J37" s="349"/>
      <c r="K37" s="173"/>
      <c r="L37" s="204"/>
    </row>
    <row r="38" spans="1:12" ht="17.25" customHeight="1" thickBot="1">
      <c r="B38" s="162"/>
      <c r="C38" s="233" t="s">
        <v>86</v>
      </c>
      <c r="D38" s="278">
        <v>7000</v>
      </c>
      <c r="E38" s="310">
        <v>5.6739999999999782</v>
      </c>
      <c r="F38" s="310">
        <v>991.43769999999995</v>
      </c>
      <c r="G38" s="310"/>
      <c r="H38" s="310">
        <f t="shared" si="0"/>
        <v>6008.5622999999996</v>
      </c>
      <c r="I38" s="359">
        <v>652.38589999999999</v>
      </c>
      <c r="J38" s="349"/>
      <c r="K38" s="173"/>
      <c r="L38" s="204"/>
    </row>
    <row r="39" spans="1:12" ht="17.25" customHeight="1" thickBot="1">
      <c r="B39" s="162"/>
      <c r="C39" s="233" t="s">
        <v>68</v>
      </c>
      <c r="D39" s="278">
        <v>200</v>
      </c>
      <c r="E39" s="310"/>
      <c r="F39" s="310"/>
      <c r="G39" s="310"/>
      <c r="H39" s="310">
        <f t="shared" si="0"/>
        <v>200</v>
      </c>
      <c r="I39" s="359"/>
      <c r="J39" s="349"/>
      <c r="K39" s="173"/>
      <c r="L39" s="204"/>
    </row>
    <row r="40" spans="1:12" ht="14.1" customHeight="1" thickBot="1">
      <c r="B40" s="162"/>
      <c r="C40" s="199" t="s">
        <v>14</v>
      </c>
      <c r="D40" s="278"/>
      <c r="E40" s="310">
        <v>-62.686999999976251</v>
      </c>
      <c r="F40" s="310">
        <v>180.05885000003036</v>
      </c>
      <c r="G40" s="310"/>
      <c r="H40" s="310">
        <f>D40-F40</f>
        <v>-180.05885000003036</v>
      </c>
      <c r="I40" s="359">
        <v>297.18860000005225</v>
      </c>
      <c r="J40" s="349"/>
      <c r="K40" s="173"/>
      <c r="L40" s="204"/>
    </row>
    <row r="41" spans="1:12" ht="16.5" customHeight="1" thickBot="1">
      <c r="B41" s="162"/>
      <c r="C41" s="248" t="s">
        <v>9</v>
      </c>
      <c r="D41" s="271">
        <f>D21+D24+D35+D36+D37+D38+D39+D40</f>
        <v>458735</v>
      </c>
      <c r="E41" s="343">
        <f>E21+E24+E35+E36+E37+E38+E39+E40</f>
        <v>3996.5291000000266</v>
      </c>
      <c r="F41" s="343">
        <f>F21+F24+F35+F36+F37+F38+F39+F40</f>
        <v>375279.81069999997</v>
      </c>
      <c r="G41" s="343"/>
      <c r="H41" s="343">
        <f>H21+H24+H35+H36+H37+H38+H39+H40</f>
        <v>84875.189299999984</v>
      </c>
      <c r="I41" s="377">
        <f>I21+I24+I35+I36+I37+I38+I39+I40</f>
        <v>343552.22810000001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8" t="s">
        <v>85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81" t="s">
        <v>1</v>
      </c>
      <c r="C49" s="382"/>
      <c r="D49" s="382"/>
      <c r="E49" s="382"/>
      <c r="F49" s="382"/>
      <c r="G49" s="382"/>
      <c r="H49" s="382"/>
      <c r="I49" s="382"/>
      <c r="J49" s="382"/>
      <c r="K49" s="383"/>
      <c r="L49" s="348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405" t="s">
        <v>2</v>
      </c>
      <c r="D51" s="406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86" t="s">
        <v>8</v>
      </c>
      <c r="C57" s="387"/>
      <c r="D57" s="387"/>
      <c r="E57" s="387"/>
      <c r="F57" s="387"/>
      <c r="G57" s="387"/>
      <c r="H57" s="387"/>
      <c r="I57" s="387"/>
      <c r="J57" s="387"/>
      <c r="K57" s="388"/>
      <c r="L57" s="348"/>
    </row>
    <row r="58" spans="2:12" s="3" customFormat="1" ht="48" customHeight="1" thickBot="1">
      <c r="B58" s="188"/>
      <c r="C58" s="246" t="s">
        <v>20</v>
      </c>
      <c r="D58" s="323" t="s">
        <v>21</v>
      </c>
      <c r="E58" s="298" t="str">
        <f>E20</f>
        <v>LANDET KVANTUM UKE 38</v>
      </c>
      <c r="F58" s="298" t="str">
        <f>F20</f>
        <v>LANDET KVANTUM T.O.M UKE 38</v>
      </c>
      <c r="G58" s="298" t="str">
        <f>H20</f>
        <v>RESTKVOTER</v>
      </c>
      <c r="H58" s="299" t="str">
        <f>I20</f>
        <v>LANDET KVANTUM T.O.M. UKE 38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93"/>
      <c r="E59" s="321">
        <v>35.627799999999979</v>
      </c>
      <c r="F59" s="321">
        <v>1030.9033999999999</v>
      </c>
      <c r="G59" s="396"/>
      <c r="H59" s="360">
        <v>978.58480000000009</v>
      </c>
      <c r="I59" s="208"/>
      <c r="J59" s="208"/>
      <c r="K59" s="292"/>
      <c r="L59" s="144"/>
    </row>
    <row r="60" spans="2:12" ht="14.1" customHeight="1">
      <c r="B60" s="191"/>
      <c r="C60" s="193" t="s">
        <v>35</v>
      </c>
      <c r="D60" s="394"/>
      <c r="E60" s="317">
        <v>50.53589999999997</v>
      </c>
      <c r="F60" s="317">
        <v>891.39149999999995</v>
      </c>
      <c r="G60" s="397"/>
      <c r="H60" s="361">
        <v>1344.2168999999999</v>
      </c>
      <c r="I60" s="208"/>
      <c r="J60" s="208"/>
      <c r="K60" s="292"/>
      <c r="L60" s="144"/>
    </row>
    <row r="61" spans="2:12" ht="14.1" customHeight="1" thickBot="1">
      <c r="B61" s="191"/>
      <c r="C61" s="194" t="s">
        <v>39</v>
      </c>
      <c r="D61" s="395"/>
      <c r="E61" s="316">
        <v>-13.599299999999999</v>
      </c>
      <c r="F61" s="316">
        <v>115.4007</v>
      </c>
      <c r="G61" s="398"/>
      <c r="H61" s="362">
        <v>60.930599999999998</v>
      </c>
      <c r="I61" s="208"/>
      <c r="J61" s="208"/>
      <c r="K61" s="292"/>
      <c r="L61" s="144"/>
    </row>
    <row r="62" spans="2:12" s="122" customFormat="1" ht="15.6" customHeight="1">
      <c r="B62" s="209"/>
      <c r="C62" s="195" t="s">
        <v>69</v>
      </c>
      <c r="D62" s="324">
        <v>5500</v>
      </c>
      <c r="E62" s="317">
        <f>SUM(E63:E65)</f>
        <v>2.5643999999997504</v>
      </c>
      <c r="F62" s="317">
        <f>F63+F64+F65</f>
        <v>5636.7942999999996</v>
      </c>
      <c r="G62" s="317">
        <f>D62-F62</f>
        <v>-136.79429999999957</v>
      </c>
      <c r="H62" s="361">
        <f>H63+H64+H65</f>
        <v>4781.6890000000003</v>
      </c>
      <c r="I62" s="210"/>
      <c r="J62" s="210"/>
      <c r="K62" s="292"/>
      <c r="L62" s="144"/>
    </row>
    <row r="63" spans="2:12" s="24" customFormat="1" ht="14.1" customHeight="1">
      <c r="B63" s="196"/>
      <c r="C63" s="197" t="s">
        <v>40</v>
      </c>
      <c r="D63" s="325"/>
      <c r="E63" s="308"/>
      <c r="F63" s="308">
        <v>2383.7278000000001</v>
      </c>
      <c r="G63" s="308"/>
      <c r="H63" s="357">
        <v>2185.5895999999998</v>
      </c>
      <c r="I63" s="198"/>
      <c r="J63" s="198"/>
      <c r="K63" s="292"/>
      <c r="L63" s="144"/>
    </row>
    <row r="64" spans="2:12" s="24" customFormat="1" ht="14.1" customHeight="1">
      <c r="B64" s="196"/>
      <c r="C64" s="197" t="s">
        <v>41</v>
      </c>
      <c r="D64" s="325"/>
      <c r="E64" s="308">
        <v>0.5591999999996915</v>
      </c>
      <c r="F64" s="308">
        <v>2409.0628999999999</v>
      </c>
      <c r="G64" s="308"/>
      <c r="H64" s="357">
        <v>1885.5059000000001</v>
      </c>
      <c r="I64" s="235"/>
      <c r="J64" s="235"/>
      <c r="K64" s="292"/>
      <c r="L64" s="144"/>
    </row>
    <row r="65" spans="2:12" s="24" customFormat="1" ht="14.1" customHeight="1" thickBot="1">
      <c r="B65" s="196"/>
      <c r="C65" s="197" t="s">
        <v>42</v>
      </c>
      <c r="D65" s="325"/>
      <c r="E65" s="308">
        <v>2.0052000000000589</v>
      </c>
      <c r="F65" s="308">
        <v>844.00360000000001</v>
      </c>
      <c r="G65" s="308"/>
      <c r="H65" s="357">
        <v>710.59349999999995</v>
      </c>
      <c r="I65" s="235"/>
      <c r="J65" s="235"/>
      <c r="K65" s="292"/>
      <c r="L65" s="144"/>
    </row>
    <row r="66" spans="2:12" ht="14.1" customHeight="1" thickBot="1">
      <c r="B66" s="162"/>
      <c r="C66" s="199" t="s">
        <v>43</v>
      </c>
      <c r="D66" s="260">
        <v>200</v>
      </c>
      <c r="E66" s="313"/>
      <c r="F66" s="313">
        <v>1</v>
      </c>
      <c r="G66" s="313">
        <f>D66-F66</f>
        <v>199</v>
      </c>
      <c r="H66" s="368">
        <v>241.11600000000001</v>
      </c>
      <c r="I66" s="204"/>
      <c r="J66" s="204"/>
      <c r="K66" s="292"/>
      <c r="L66" s="144"/>
    </row>
    <row r="67" spans="2:12" ht="14.1" customHeight="1" thickBot="1">
      <c r="B67" s="162"/>
      <c r="C67" s="199" t="s">
        <v>14</v>
      </c>
      <c r="D67" s="260"/>
      <c r="E67" s="313">
        <v>-20.467499999999745</v>
      </c>
      <c r="F67" s="313">
        <v>220.02720000000045</v>
      </c>
      <c r="G67" s="313"/>
      <c r="H67" s="368">
        <v>200.33759999999984</v>
      </c>
      <c r="I67" s="204"/>
      <c r="J67" s="204"/>
      <c r="K67" s="292"/>
      <c r="L67" s="144"/>
    </row>
    <row r="68" spans="2:12" s="3" customFormat="1" ht="14.1" customHeight="1" thickBot="1">
      <c r="B68" s="160"/>
      <c r="C68" s="248" t="s">
        <v>9</v>
      </c>
      <c r="D68" s="271">
        <v>9675</v>
      </c>
      <c r="E68" s="343">
        <f>E59+E60+E61+E62+E66+E67</f>
        <v>54.661299999999954</v>
      </c>
      <c r="F68" s="343">
        <f>F59+F60+F61+F62+F66+F67</f>
        <v>7895.5171</v>
      </c>
      <c r="G68" s="343">
        <f>D68-F68</f>
        <v>1779.4829</v>
      </c>
      <c r="H68" s="345">
        <f>H59+H60+H61+H62+H66+H67</f>
        <v>7606.8748999999998</v>
      </c>
      <c r="I68" s="225"/>
      <c r="J68" s="225"/>
      <c r="K68" s="292"/>
      <c r="L68" s="144"/>
    </row>
    <row r="69" spans="2:12" s="3" customFormat="1" ht="19.149999999999999" customHeight="1" thickBot="1">
      <c r="B69" s="205"/>
      <c r="C69" s="399"/>
      <c r="D69" s="399"/>
      <c r="E69" s="399"/>
      <c r="F69" s="201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81" t="s">
        <v>1</v>
      </c>
      <c r="C74" s="382"/>
      <c r="D74" s="382"/>
      <c r="E74" s="382"/>
      <c r="F74" s="382"/>
      <c r="G74" s="382"/>
      <c r="H74" s="382"/>
      <c r="I74" s="382"/>
      <c r="J74" s="382"/>
      <c r="K74" s="383"/>
      <c r="L74" s="348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84" t="s">
        <v>2</v>
      </c>
      <c r="D76" s="385"/>
      <c r="E76" s="384" t="s">
        <v>21</v>
      </c>
      <c r="F76" s="389"/>
      <c r="G76" s="384" t="s">
        <v>22</v>
      </c>
      <c r="H76" s="385"/>
      <c r="I76" s="204"/>
      <c r="J76" s="204"/>
      <c r="K76" s="158"/>
      <c r="L76" s="181"/>
    </row>
    <row r="77" spans="2:12" ht="15">
      <c r="B77" s="162"/>
      <c r="C77" s="213" t="s">
        <v>33</v>
      </c>
      <c r="D77" s="221">
        <v>88115</v>
      </c>
      <c r="E77" s="289" t="s">
        <v>5</v>
      </c>
      <c r="F77" s="223">
        <v>33148</v>
      </c>
      <c r="G77" s="288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288" t="s">
        <v>70</v>
      </c>
      <c r="H78" s="221">
        <v>40021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90"/>
      <c r="G79" s="288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</row>
    <row r="81" spans="1:12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</row>
    <row r="82" spans="1:12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</row>
    <row r="83" spans="1:12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</row>
    <row r="84" spans="1:12" ht="14.1" customHeight="1" thickTop="1">
      <c r="B84" s="390" t="s">
        <v>8</v>
      </c>
      <c r="C84" s="391"/>
      <c r="D84" s="391"/>
      <c r="E84" s="391"/>
      <c r="F84" s="391"/>
      <c r="G84" s="391"/>
      <c r="H84" s="391"/>
      <c r="I84" s="391"/>
      <c r="J84" s="391"/>
      <c r="K84" s="392"/>
      <c r="L84" s="348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6" t="s">
        <v>20</v>
      </c>
      <c r="D86" s="247" t="s">
        <v>21</v>
      </c>
      <c r="E86" s="298" t="str">
        <f>E20</f>
        <v>LANDET KVANTUM UKE 38</v>
      </c>
      <c r="F86" s="298" t="str">
        <f>F20</f>
        <v>LANDET KVANTUM T.O.M UKE 38</v>
      </c>
      <c r="G86" s="298" t="str">
        <f>H20</f>
        <v>RESTKVOTER</v>
      </c>
      <c r="H86" s="299" t="str">
        <f>I20</f>
        <v>LANDET KVANTUM T.O.M. UKE 38 2013</v>
      </c>
      <c r="I86" s="6"/>
      <c r="J86" s="161"/>
      <c r="K86" s="10"/>
      <c r="L86" s="161"/>
    </row>
    <row r="87" spans="1:12" ht="14.1" customHeight="1">
      <c r="B87" s="9"/>
      <c r="C87" s="244" t="s">
        <v>17</v>
      </c>
      <c r="D87" s="321">
        <f>D89+D88</f>
        <v>33148</v>
      </c>
      <c r="E87" s="321">
        <f>E89+E88</f>
        <v>1223.7537000000011</v>
      </c>
      <c r="F87" s="321">
        <f>F88+F89</f>
        <v>20311.015100000001</v>
      </c>
      <c r="G87" s="321">
        <f>G88+G89</f>
        <v>12836.984899999999</v>
      </c>
      <c r="H87" s="360">
        <f>H88+H89</f>
        <v>24441.182800000002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311">
        <v>32398</v>
      </c>
      <c r="E88" s="311">
        <v>1223.7537000000011</v>
      </c>
      <c r="F88" s="311">
        <v>19654.700700000001</v>
      </c>
      <c r="G88" s="311">
        <f>D88-F88</f>
        <v>12743.299299999999</v>
      </c>
      <c r="H88" s="363">
        <v>24197.895100000002</v>
      </c>
      <c r="I88" s="204"/>
      <c r="J88" s="204"/>
      <c r="K88" s="173"/>
      <c r="L88" s="204"/>
    </row>
    <row r="89" spans="1:12" ht="14.1" customHeight="1" thickBot="1">
      <c r="B89" s="9"/>
      <c r="C89" s="240" t="s">
        <v>11</v>
      </c>
      <c r="D89" s="312">
        <v>750</v>
      </c>
      <c r="E89" s="312"/>
      <c r="F89" s="312">
        <v>656.31439999999998</v>
      </c>
      <c r="G89" s="312">
        <f>D89-F89</f>
        <v>93.685600000000022</v>
      </c>
      <c r="H89" s="364">
        <v>243.2877</v>
      </c>
      <c r="I89" s="204"/>
      <c r="J89" s="204"/>
      <c r="K89" s="173"/>
      <c r="L89" s="204"/>
    </row>
    <row r="90" spans="1:12" ht="14.1" customHeight="1">
      <c r="B90" s="2"/>
      <c r="C90" s="244" t="s">
        <v>18</v>
      </c>
      <c r="D90" s="259">
        <f>D91+D97+D98</f>
        <v>54083</v>
      </c>
      <c r="E90" s="321">
        <f>E91+E97+E98</f>
        <v>578.82719999999722</v>
      </c>
      <c r="F90" s="321">
        <f>F91+F97+F98</f>
        <v>43645.6322</v>
      </c>
      <c r="G90" s="321">
        <f>G91+G97+G98</f>
        <v>10248.367800000004</v>
      </c>
      <c r="H90" s="360">
        <f>H91+H97+H98</f>
        <v>46131.705199999997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62">
        <f>D92+D93+D94+D95+D96</f>
        <v>40021</v>
      </c>
      <c r="E91" s="322">
        <f>E92+E93+E95+E96</f>
        <v>529.84329999999773</v>
      </c>
      <c r="F91" s="322">
        <f>F92+F93+F95+F96</f>
        <v>36736.063600000001</v>
      </c>
      <c r="G91" s="322">
        <f>G92+G93+G94+G95+G96</f>
        <v>3095.9364000000023</v>
      </c>
      <c r="H91" s="365">
        <f>H92+H93+H95+H96</f>
        <v>37454.105199999998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325">
        <v>9029</v>
      </c>
      <c r="E92" s="334">
        <v>187.61969999999928</v>
      </c>
      <c r="F92" s="334">
        <v>6785.0609999999997</v>
      </c>
      <c r="G92" s="334">
        <f>D92-F92</f>
        <v>2243.9390000000003</v>
      </c>
      <c r="H92" s="366">
        <v>6840.7705999999998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325">
        <v>8324</v>
      </c>
      <c r="E93" s="334">
        <v>167.30369999999857</v>
      </c>
      <c r="F93" s="334">
        <v>9515.8601999999992</v>
      </c>
      <c r="G93" s="334">
        <f t="shared" ref="G93:G99" si="1">D93-F93</f>
        <v>-1191.8601999999992</v>
      </c>
      <c r="H93" s="366">
        <v>7502.8658999999998</v>
      </c>
      <c r="I93" s="204"/>
      <c r="J93" s="204"/>
      <c r="K93" s="173"/>
      <c r="L93" s="204"/>
    </row>
    <row r="94" spans="1:12" ht="14.1" customHeight="1">
      <c r="A94" s="24"/>
      <c r="B94" s="175"/>
      <c r="C94" s="241" t="s">
        <v>81</v>
      </c>
      <c r="D94" s="325">
        <v>4338</v>
      </c>
      <c r="E94" s="334">
        <v>59</v>
      </c>
      <c r="F94" s="334">
        <v>189</v>
      </c>
      <c r="G94" s="334">
        <f>D94-F94</f>
        <v>4149</v>
      </c>
      <c r="H94" s="366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325">
        <v>11806</v>
      </c>
      <c r="E95" s="334">
        <v>152.72069999999985</v>
      </c>
      <c r="F95" s="334">
        <v>12624.256799999999</v>
      </c>
      <c r="G95" s="334">
        <f t="shared" si="1"/>
        <v>-818.2567999999992</v>
      </c>
      <c r="H95" s="366">
        <v>14181.536599999999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325">
        <v>6524</v>
      </c>
      <c r="E96" s="334">
        <v>22.199200000000019</v>
      </c>
      <c r="F96" s="334">
        <v>7810.8855999999996</v>
      </c>
      <c r="G96" s="334">
        <f t="shared" si="1"/>
        <v>-1286.8855999999996</v>
      </c>
      <c r="H96" s="366">
        <v>8928.9321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62">
        <v>9735</v>
      </c>
      <c r="E97" s="322">
        <v>1.2123999999994339</v>
      </c>
      <c r="F97" s="322">
        <v>5414.4481999999998</v>
      </c>
      <c r="G97" s="322">
        <f t="shared" si="1"/>
        <v>4320.5518000000002</v>
      </c>
      <c r="H97" s="365">
        <v>7006.8640999999998</v>
      </c>
      <c r="I97" s="204"/>
      <c r="J97" s="204"/>
      <c r="K97" s="173"/>
      <c r="L97" s="204"/>
    </row>
    <row r="98" spans="1:12" ht="14.1" customHeight="1" thickBot="1">
      <c r="B98" s="22"/>
      <c r="C98" s="243" t="s">
        <v>71</v>
      </c>
      <c r="D98" s="263">
        <v>4327</v>
      </c>
      <c r="E98" s="315">
        <v>47.77150000000006</v>
      </c>
      <c r="F98" s="315">
        <v>1495.1204</v>
      </c>
      <c r="G98" s="315">
        <f t="shared" si="1"/>
        <v>2831.8796000000002</v>
      </c>
      <c r="H98" s="367">
        <v>1670.7358999999999</v>
      </c>
      <c r="I98" s="204"/>
      <c r="J98" s="204"/>
      <c r="K98" s="173"/>
      <c r="L98" s="204"/>
    </row>
    <row r="99" spans="1:12" ht="14.1" customHeight="1" thickBot="1">
      <c r="B99" s="9"/>
      <c r="C99" s="245" t="s">
        <v>13</v>
      </c>
      <c r="D99" s="260">
        <v>584</v>
      </c>
      <c r="E99" s="313"/>
      <c r="F99" s="313">
        <v>63.129600000000003</v>
      </c>
      <c r="G99" s="313">
        <f t="shared" si="1"/>
        <v>520.87040000000002</v>
      </c>
      <c r="H99" s="368">
        <v>1357.6267</v>
      </c>
      <c r="I99" s="204"/>
      <c r="J99" s="204"/>
      <c r="K99" s="173"/>
      <c r="L99" s="204"/>
    </row>
    <row r="100" spans="1:12" ht="18" customHeight="1" thickBot="1">
      <c r="B100" s="9"/>
      <c r="C100" s="245" t="s">
        <v>87</v>
      </c>
      <c r="D100" s="260">
        <v>300</v>
      </c>
      <c r="E100" s="313">
        <v>0.72030000000000172</v>
      </c>
      <c r="F100" s="313">
        <v>47.789400000000001</v>
      </c>
      <c r="G100" s="313">
        <f>D100-F100</f>
        <v>252.2106</v>
      </c>
      <c r="H100" s="368">
        <v>49.684800000000003</v>
      </c>
      <c r="I100" s="204"/>
      <c r="J100" s="204"/>
      <c r="K100" s="173"/>
      <c r="L100" s="204"/>
    </row>
    <row r="101" spans="1:12" ht="14.1" customHeight="1" thickBot="1">
      <c r="B101" s="9"/>
      <c r="C101" s="245" t="s">
        <v>14</v>
      </c>
      <c r="D101" s="260"/>
      <c r="E101" s="313">
        <v>1.2054000000061933</v>
      </c>
      <c r="F101" s="313">
        <v>27.938400000006368</v>
      </c>
      <c r="G101" s="313"/>
      <c r="H101" s="368">
        <v>129.06739999999991</v>
      </c>
      <c r="I101" s="204"/>
      <c r="J101" s="204"/>
      <c r="K101" s="173"/>
      <c r="L101" s="204"/>
    </row>
    <row r="102" spans="1:12" ht="14.1" customHeight="1" thickBot="1">
      <c r="B102" s="9"/>
      <c r="C102" s="248" t="s">
        <v>9</v>
      </c>
      <c r="D102" s="279">
        <f>D87+D90+D99+D100+D101</f>
        <v>88115</v>
      </c>
      <c r="E102" s="318">
        <f>E87+E90+E99+E100+E101</f>
        <v>1804.5066000000045</v>
      </c>
      <c r="F102" s="318">
        <f>F87+F90+F99+F100+F101</f>
        <v>64095.504700000005</v>
      </c>
      <c r="G102" s="318">
        <f>G87+G90+G99+G100+G101</f>
        <v>23858.433700000001</v>
      </c>
      <c r="H102" s="342">
        <f>H87+H90+H99+H100+H101</f>
        <v>72109.266900000002</v>
      </c>
      <c r="I102" s="204"/>
      <c r="J102" s="204"/>
      <c r="K102" s="173"/>
      <c r="L102" s="204"/>
    </row>
    <row r="103" spans="1:12" ht="13.5" customHeight="1">
      <c r="B103" s="15"/>
      <c r="C103" s="16" t="s">
        <v>28</v>
      </c>
      <c r="D103" s="249"/>
      <c r="E103" s="249"/>
      <c r="F103" s="250"/>
      <c r="G103" s="250"/>
      <c r="H103" s="251"/>
      <c r="I103" s="126"/>
      <c r="J103" s="211"/>
      <c r="K103" s="17"/>
      <c r="L103" s="168"/>
    </row>
    <row r="104" spans="1:12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211"/>
      <c r="K104" s="17"/>
      <c r="L104" s="168"/>
    </row>
    <row r="105" spans="1:12" s="86" customFormat="1" ht="13.5" customHeight="1">
      <c r="B105" s="167"/>
      <c r="C105" s="258" t="s">
        <v>101</v>
      </c>
      <c r="D105" s="176"/>
      <c r="E105" s="176"/>
      <c r="F105" s="224"/>
      <c r="G105" s="224"/>
      <c r="H105" s="211"/>
      <c r="I105" s="211"/>
      <c r="J105" s="211"/>
      <c r="K105" s="169"/>
      <c r="L105" s="168"/>
    </row>
    <row r="106" spans="1:12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</row>
    <row r="107" spans="1:12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</row>
    <row r="108" spans="1:12" ht="12" customHeight="1"/>
    <row r="109" spans="1:12" s="46" customFormat="1" ht="17.100000000000001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81" t="s">
        <v>1</v>
      </c>
      <c r="C110" s="382"/>
      <c r="D110" s="382"/>
      <c r="E110" s="382"/>
      <c r="F110" s="382"/>
      <c r="G110" s="382"/>
      <c r="H110" s="382"/>
      <c r="I110" s="382"/>
      <c r="J110" s="382"/>
      <c r="K110" s="383"/>
      <c r="L110" s="348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84" t="s">
        <v>2</v>
      </c>
      <c r="D112" s="385"/>
      <c r="E112" s="384" t="s">
        <v>21</v>
      </c>
      <c r="F112" s="385"/>
      <c r="G112" s="384" t="s">
        <v>22</v>
      </c>
      <c r="H112" s="385"/>
      <c r="I112" s="43"/>
      <c r="J112" s="204"/>
      <c r="K112" s="1"/>
      <c r="L112" s="4"/>
    </row>
    <row r="113" spans="2:12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</row>
    <row r="117" spans="2:12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86" t="s">
        <v>8</v>
      </c>
      <c r="C119" s="387"/>
      <c r="D119" s="387"/>
      <c r="E119" s="387"/>
      <c r="F119" s="387"/>
      <c r="G119" s="387"/>
      <c r="H119" s="387"/>
      <c r="I119" s="387"/>
      <c r="J119" s="387"/>
      <c r="K119" s="388"/>
      <c r="L119" s="348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6" t="s">
        <v>20</v>
      </c>
      <c r="D121" s="323" t="s">
        <v>21</v>
      </c>
      <c r="E121" s="291" t="str">
        <f>E20</f>
        <v>LANDET KVANTUM UKE 38</v>
      </c>
      <c r="F121" s="298" t="str">
        <f>F20</f>
        <v>LANDET KVANTUM T.O.M UKE 38</v>
      </c>
      <c r="G121" s="298" t="str">
        <f>H20</f>
        <v>RESTKVOTER</v>
      </c>
      <c r="H121" s="299" t="str">
        <f>I20</f>
        <v>LANDET KVANTUM T.O.M. UKE 38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80">
        <f>D123+D124+D125</f>
        <v>37000</v>
      </c>
      <c r="E122" s="328">
        <f>E123+E124+E125</f>
        <v>437.28079999999954</v>
      </c>
      <c r="F122" s="328">
        <f>F123+F124+F125</f>
        <v>35376.884899999997</v>
      </c>
      <c r="G122" s="328">
        <f>G123+G124+G125</f>
        <v>1623.1151</v>
      </c>
      <c r="H122" s="369">
        <f>H123+H124+H125</f>
        <v>32154.453699999998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81">
        <v>29600</v>
      </c>
      <c r="E123" s="326">
        <v>422.23099999999977</v>
      </c>
      <c r="F123" s="326">
        <v>29610.1885</v>
      </c>
      <c r="G123" s="326">
        <f>D123-F123</f>
        <v>-10.188500000000204</v>
      </c>
      <c r="H123" s="336">
        <v>26905.8734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81">
        <v>6900</v>
      </c>
      <c r="E124" s="326">
        <v>15.049799999999777</v>
      </c>
      <c r="F124" s="326">
        <v>5766.6963999999998</v>
      </c>
      <c r="G124" s="326">
        <f>D124-F124</f>
        <v>1133.3036000000002</v>
      </c>
      <c r="H124" s="336">
        <v>5248.5802999999996</v>
      </c>
      <c r="I124" s="43"/>
      <c r="J124" s="204"/>
      <c r="K124" s="173"/>
      <c r="L124" s="204"/>
    </row>
    <row r="125" spans="2:12" ht="14.1" customHeight="1" thickBot="1">
      <c r="B125" s="9"/>
      <c r="C125" s="240" t="s">
        <v>46</v>
      </c>
      <c r="D125" s="282">
        <v>500</v>
      </c>
      <c r="E125" s="330"/>
      <c r="F125" s="330"/>
      <c r="G125" s="330">
        <f>D125-F125</f>
        <v>500</v>
      </c>
      <c r="H125" s="337"/>
      <c r="I125" s="43"/>
      <c r="J125" s="204"/>
      <c r="K125" s="173"/>
      <c r="L125" s="204"/>
    </row>
    <row r="126" spans="2:12" s="122" customFormat="1" ht="14.1" customHeight="1" thickBot="1">
      <c r="B126" s="124"/>
      <c r="C126" s="51" t="s">
        <v>45</v>
      </c>
      <c r="D126" s="283">
        <v>25000</v>
      </c>
      <c r="E126" s="329">
        <v>130.42900000000373</v>
      </c>
      <c r="F126" s="329">
        <v>27324.146200000003</v>
      </c>
      <c r="G126" s="329">
        <f>D126-F126</f>
        <v>-2324.1462000000029</v>
      </c>
      <c r="H126" s="338">
        <v>31960.573400000001</v>
      </c>
      <c r="I126" s="125"/>
      <c r="J126" s="125"/>
      <c r="K126" s="173"/>
      <c r="L126" s="204"/>
    </row>
    <row r="127" spans="2:12" s="86" customFormat="1" ht="14.1" customHeight="1" thickBot="1">
      <c r="B127" s="9"/>
      <c r="C127" s="199" t="s">
        <v>18</v>
      </c>
      <c r="D127" s="284">
        <f>D128+D133+D136</f>
        <v>38000</v>
      </c>
      <c r="E127" s="332">
        <v>979.96800000000076</v>
      </c>
      <c r="F127" s="332">
        <f>F136+F133+F128</f>
        <v>32524.269</v>
      </c>
      <c r="G127" s="332">
        <f>D127-F127</f>
        <v>5475.7309999999998</v>
      </c>
      <c r="H127" s="339">
        <f>H133+H136+H128</f>
        <v>28760.4169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285">
        <f>D129+D130+D131+D132</f>
        <v>28500</v>
      </c>
      <c r="E128" s="331">
        <f>E129+E130+E131+E132</f>
        <v>835.71110000000044</v>
      </c>
      <c r="F128" s="331">
        <f>F129+F130+F132+F131</f>
        <v>24602.899099999999</v>
      </c>
      <c r="G128" s="331">
        <f>G129+G130+G131+G132</f>
        <v>3897.1009000000004</v>
      </c>
      <c r="H128" s="340">
        <f>H129+H130+H131+H132</f>
        <v>21488.037700000001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287">
        <v>8065</v>
      </c>
      <c r="E129" s="335">
        <v>179.09040000000005</v>
      </c>
      <c r="F129" s="335">
        <v>2955.498</v>
      </c>
      <c r="G129" s="335">
        <f t="shared" ref="G129:G134" si="2">D129-F129</f>
        <v>5109.5020000000004</v>
      </c>
      <c r="H129" s="344">
        <v>3625.6244000000002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287">
        <v>7410</v>
      </c>
      <c r="E130" s="335">
        <v>90.778000000000247</v>
      </c>
      <c r="F130" s="335">
        <v>7560.8548000000001</v>
      </c>
      <c r="G130" s="335">
        <f t="shared" si="2"/>
        <v>-150.85480000000007</v>
      </c>
      <c r="H130" s="344">
        <v>7539.2286000000004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287">
        <v>7382</v>
      </c>
      <c r="E131" s="335">
        <v>456.84749999999985</v>
      </c>
      <c r="F131" s="335">
        <v>7964.0803999999998</v>
      </c>
      <c r="G131" s="335">
        <f t="shared" si="2"/>
        <v>-582.08039999999983</v>
      </c>
      <c r="H131" s="344">
        <v>5323.0078999999996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287">
        <v>5643</v>
      </c>
      <c r="E132" s="335">
        <v>108.9952000000003</v>
      </c>
      <c r="F132" s="335">
        <v>6122.4659000000001</v>
      </c>
      <c r="G132" s="335">
        <f t="shared" si="2"/>
        <v>-479.46590000000015</v>
      </c>
      <c r="H132" s="344">
        <v>5000.1768000000002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86">
        <f>D134+D135</f>
        <v>4180</v>
      </c>
      <c r="E133" s="327">
        <f>E134</f>
        <v>-8.2944999999999709</v>
      </c>
      <c r="F133" s="327">
        <f>F135+F134</f>
        <v>4354.6863000000003</v>
      </c>
      <c r="G133" s="327">
        <f t="shared" si="2"/>
        <v>-174.6863000000003</v>
      </c>
      <c r="H133" s="341">
        <f>H134+H135</f>
        <v>3492.5645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61">
        <v>3680</v>
      </c>
      <c r="E134" s="314">
        <v>-8.2944999999999709</v>
      </c>
      <c r="F134" s="314">
        <v>4354.6863000000003</v>
      </c>
      <c r="G134" s="314">
        <f t="shared" si="2"/>
        <v>-674.6863000000003</v>
      </c>
      <c r="H134" s="370">
        <v>3492.5645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61">
        <v>500</v>
      </c>
      <c r="E135" s="314"/>
      <c r="F135" s="314"/>
      <c r="G135" s="314"/>
      <c r="H135" s="370"/>
      <c r="I135" s="44"/>
      <c r="J135" s="44"/>
      <c r="K135" s="173"/>
      <c r="L135" s="204"/>
    </row>
    <row r="136" spans="2:12" ht="14.1" customHeight="1" thickBot="1">
      <c r="B136" s="9"/>
      <c r="C136" s="243" t="s">
        <v>75</v>
      </c>
      <c r="D136" s="263">
        <v>5320</v>
      </c>
      <c r="E136" s="315">
        <v>152.55139999999983</v>
      </c>
      <c r="F136" s="315">
        <v>3566.6835999999998</v>
      </c>
      <c r="G136" s="315">
        <f>D136-F136</f>
        <v>1753.3164000000002</v>
      </c>
      <c r="H136" s="367">
        <v>3779.8146999999999</v>
      </c>
      <c r="I136" s="6"/>
      <c r="J136" s="161"/>
      <c r="K136" s="173"/>
      <c r="L136" s="204"/>
    </row>
    <row r="137" spans="2:12" s="86" customFormat="1" ht="14.1" customHeight="1" thickBot="1">
      <c r="B137" s="9"/>
      <c r="C137" s="127" t="s">
        <v>13</v>
      </c>
      <c r="D137" s="264">
        <v>163</v>
      </c>
      <c r="E137" s="316"/>
      <c r="F137" s="316">
        <v>5.4199000000000002</v>
      </c>
      <c r="G137" s="316">
        <f>D137-F137</f>
        <v>157.58009999999999</v>
      </c>
      <c r="H137" s="362">
        <v>805.24059999999997</v>
      </c>
      <c r="I137" s="6"/>
      <c r="J137" s="161"/>
      <c r="K137" s="173"/>
      <c r="L137" s="204"/>
    </row>
    <row r="138" spans="2:12" s="86" customFormat="1" ht="15.75" customHeight="1" thickBot="1">
      <c r="B138" s="9"/>
      <c r="C138" s="199" t="s">
        <v>88</v>
      </c>
      <c r="D138" s="260">
        <v>2000</v>
      </c>
      <c r="E138" s="313">
        <v>10.86330000000001</v>
      </c>
      <c r="F138" s="313">
        <v>237.62610000000001</v>
      </c>
      <c r="G138" s="313">
        <f>D138-F138</f>
        <v>1762.3739</v>
      </c>
      <c r="H138" s="368">
        <v>225.3211</v>
      </c>
      <c r="I138" s="6"/>
      <c r="J138" s="161"/>
      <c r="K138" s="173"/>
      <c r="L138" s="204"/>
    </row>
    <row r="139" spans="2:12" s="86" customFormat="1" ht="14.1" customHeight="1" thickBot="1">
      <c r="B139" s="9"/>
      <c r="C139" s="199" t="s">
        <v>49</v>
      </c>
      <c r="D139" s="260">
        <v>350</v>
      </c>
      <c r="E139" s="313"/>
      <c r="F139" s="313">
        <v>299.69799999999998</v>
      </c>
      <c r="G139" s="313">
        <v>350</v>
      </c>
      <c r="H139" s="368">
        <v>88.683999999999997</v>
      </c>
      <c r="I139" s="43"/>
      <c r="J139" s="204"/>
      <c r="K139" s="173"/>
      <c r="L139" s="204"/>
    </row>
    <row r="140" spans="2:12" s="86" customFormat="1" ht="14.1" customHeight="1" thickBot="1">
      <c r="B140" s="9"/>
      <c r="C140" s="199" t="s">
        <v>14</v>
      </c>
      <c r="D140" s="260"/>
      <c r="E140" s="313">
        <v>0.77640000001701992</v>
      </c>
      <c r="F140" s="313">
        <v>273.93310000002384</v>
      </c>
      <c r="G140" s="313">
        <f>D140-F140</f>
        <v>-273.93310000002384</v>
      </c>
      <c r="H140" s="368">
        <v>283.67130000000179</v>
      </c>
      <c r="I140" s="161"/>
      <c r="J140" s="161"/>
      <c r="K140" s="173"/>
      <c r="L140" s="204"/>
    </row>
    <row r="141" spans="2:12" s="3" customFormat="1" ht="14.1" customHeight="1" thickBot="1">
      <c r="B141" s="2"/>
      <c r="C141" s="37" t="s">
        <v>9</v>
      </c>
      <c r="D141" s="279">
        <f>D122+D126+D127+D137+D138+D139+D140</f>
        <v>102513</v>
      </c>
      <c r="E141" s="333">
        <f>E122+E126+E127+E137+E138+E139+E140</f>
        <v>1559.317500000021</v>
      </c>
      <c r="F141" s="333">
        <f>F122+F126+F127+F137+F138+F139+F140</f>
        <v>96041.977200000008</v>
      </c>
      <c r="G141" s="333">
        <f>G122+G126+G127+G137+G138+G139+G140</f>
        <v>6770.7207999999737</v>
      </c>
      <c r="H141" s="342">
        <f>H122+H126+H127+H137+H138+H139+H140</f>
        <v>94278.361000000004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8" t="s">
        <v>89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407" t="s">
        <v>1</v>
      </c>
      <c r="C149" s="408"/>
      <c r="D149" s="408"/>
      <c r="E149" s="408"/>
      <c r="F149" s="408"/>
      <c r="G149" s="408"/>
      <c r="H149" s="408"/>
      <c r="I149" s="408"/>
      <c r="J149" s="408"/>
      <c r="K149" s="409"/>
      <c r="L149" s="294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405" t="s">
        <v>2</v>
      </c>
      <c r="D151" s="406"/>
      <c r="E151" s="405" t="s">
        <v>63</v>
      </c>
      <c r="F151" s="406"/>
      <c r="G151" s="405" t="s">
        <v>64</v>
      </c>
      <c r="H151" s="406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95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95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95"/>
    </row>
    <row r="157" spans="1:12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99"/>
      <c r="K157" s="63"/>
      <c r="L157" s="295"/>
    </row>
    <row r="158" spans="1:12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402" t="s">
        <v>8</v>
      </c>
      <c r="C161" s="403"/>
      <c r="D161" s="403"/>
      <c r="E161" s="403"/>
      <c r="F161" s="403"/>
      <c r="G161" s="403"/>
      <c r="H161" s="403"/>
      <c r="I161" s="403"/>
      <c r="J161" s="403"/>
      <c r="K161" s="404"/>
      <c r="L161" s="294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38</v>
      </c>
      <c r="F163" s="85" t="str">
        <f>F20</f>
        <v>LANDET KVANTUM T.O.M UKE 38</v>
      </c>
      <c r="G163" s="85" t="str">
        <f>H20</f>
        <v>RESTKVOTER</v>
      </c>
      <c r="H163" s="117" t="str">
        <f>I20</f>
        <v>LANDET KVANTUM T.O.M. UKE 38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5">
        <f>D165+D166+D167+D168+D169</f>
        <v>26239</v>
      </c>
      <c r="E164" s="300">
        <f>E165+E166+E167+E168+E169</f>
        <v>325.54210000000057</v>
      </c>
      <c r="F164" s="300">
        <f>F165+F166+F167+F168+F169</f>
        <v>25064.9941</v>
      </c>
      <c r="G164" s="300">
        <f>G165+G166+G167+G168+G169</f>
        <v>1174.0058999999997</v>
      </c>
      <c r="H164" s="371">
        <f>H165+H166+H167+H168+H169</f>
        <v>25158.633600000001</v>
      </c>
      <c r="I164" s="96"/>
      <c r="J164" s="96"/>
      <c r="K164" s="72"/>
      <c r="L164" s="296"/>
    </row>
    <row r="165" spans="1:12" ht="14.1" customHeight="1">
      <c r="B165" s="58"/>
      <c r="C165" s="148" t="s">
        <v>12</v>
      </c>
      <c r="D165" s="266">
        <v>15505</v>
      </c>
      <c r="E165" s="301">
        <v>-12.482599999999366</v>
      </c>
      <c r="F165" s="301">
        <v>19878.2425</v>
      </c>
      <c r="G165" s="301">
        <f t="shared" ref="G165:G171" si="3">D165-F165</f>
        <v>-4373.2425000000003</v>
      </c>
      <c r="H165" s="372">
        <v>19491.9663</v>
      </c>
      <c r="I165" s="96"/>
      <c r="J165" s="96"/>
      <c r="K165" s="72"/>
      <c r="L165" s="296"/>
    </row>
    <row r="166" spans="1:12" ht="14.1" customHeight="1">
      <c r="B166" s="58"/>
      <c r="C166" s="149" t="s">
        <v>11</v>
      </c>
      <c r="D166" s="266">
        <v>4035</v>
      </c>
      <c r="E166" s="301">
        <v>288.47090000000003</v>
      </c>
      <c r="F166" s="301">
        <v>2259.8352</v>
      </c>
      <c r="G166" s="301">
        <f t="shared" si="3"/>
        <v>1775.1648</v>
      </c>
      <c r="H166" s="372">
        <v>1314.2228</v>
      </c>
      <c r="I166" s="96"/>
      <c r="J166" s="96"/>
      <c r="K166" s="72"/>
      <c r="L166" s="296"/>
    </row>
    <row r="167" spans="1:12" ht="14.1" customHeight="1">
      <c r="B167" s="58"/>
      <c r="C167" s="149" t="s">
        <v>54</v>
      </c>
      <c r="D167" s="266">
        <v>1541</v>
      </c>
      <c r="E167" s="301">
        <v>15.133399999999938</v>
      </c>
      <c r="F167" s="301">
        <v>1261.32</v>
      </c>
      <c r="G167" s="301">
        <f t="shared" si="3"/>
        <v>279.68000000000006</v>
      </c>
      <c r="H167" s="372">
        <v>2398.7723000000001</v>
      </c>
      <c r="I167" s="96"/>
      <c r="J167" s="96"/>
      <c r="K167" s="72"/>
      <c r="L167" s="296"/>
    </row>
    <row r="168" spans="1:12" ht="14.1" customHeight="1">
      <c r="B168" s="58"/>
      <c r="C168" s="149" t="s">
        <v>53</v>
      </c>
      <c r="D168" s="266">
        <v>4158</v>
      </c>
      <c r="E168" s="301">
        <v>34.420399999999972</v>
      </c>
      <c r="F168" s="301">
        <v>1665.5963999999999</v>
      </c>
      <c r="G168" s="301">
        <f t="shared" si="3"/>
        <v>2492.4036000000001</v>
      </c>
      <c r="H168" s="372">
        <v>1953.6722</v>
      </c>
      <c r="I168" s="96"/>
      <c r="J168" s="96"/>
      <c r="K168" s="72"/>
      <c r="L168" s="296"/>
    </row>
    <row r="169" spans="1:12" ht="14.1" customHeight="1" thickBot="1">
      <c r="B169" s="58"/>
      <c r="C169" s="150" t="s">
        <v>55</v>
      </c>
      <c r="D169" s="267">
        <v>1000</v>
      </c>
      <c r="E169" s="302"/>
      <c r="F169" s="302"/>
      <c r="G169" s="302">
        <f t="shared" si="3"/>
        <v>1000</v>
      </c>
      <c r="H169" s="373"/>
      <c r="I169" s="96"/>
      <c r="J169" s="96"/>
      <c r="K169" s="72"/>
      <c r="L169" s="296"/>
    </row>
    <row r="170" spans="1:12" ht="14.1" customHeight="1" thickBot="1">
      <c r="B170" s="58"/>
      <c r="C170" s="151" t="s">
        <v>45</v>
      </c>
      <c r="D170" s="268">
        <v>5500</v>
      </c>
      <c r="E170" s="303">
        <v>27.076199999999972</v>
      </c>
      <c r="F170" s="303">
        <v>2129.5664000000002</v>
      </c>
      <c r="G170" s="303">
        <f t="shared" si="3"/>
        <v>3370.4335999999998</v>
      </c>
      <c r="H170" s="374">
        <v>1349.5147999999999</v>
      </c>
      <c r="I170" s="96"/>
      <c r="J170" s="96"/>
      <c r="K170" s="72"/>
      <c r="L170" s="296"/>
    </row>
    <row r="171" spans="1:12" ht="14.1" customHeight="1">
      <c r="B171" s="58"/>
      <c r="C171" s="147" t="s">
        <v>18</v>
      </c>
      <c r="D171" s="265">
        <v>8000</v>
      </c>
      <c r="E171" s="300">
        <f>E172+E173</f>
        <v>54.167200000000207</v>
      </c>
      <c r="F171" s="300">
        <v>2014.4845</v>
      </c>
      <c r="G171" s="300">
        <f t="shared" si="3"/>
        <v>5985.5154999999995</v>
      </c>
      <c r="H171" s="371">
        <v>5053.3440000000001</v>
      </c>
      <c r="I171" s="96"/>
      <c r="J171" s="96"/>
      <c r="K171" s="72"/>
      <c r="L171" s="296"/>
    </row>
    <row r="172" spans="1:12" ht="14.1" customHeight="1">
      <c r="B172" s="58"/>
      <c r="C172" s="149" t="s">
        <v>35</v>
      </c>
      <c r="D172" s="266"/>
      <c r="E172" s="301">
        <v>20.044800000000009</v>
      </c>
      <c r="F172" s="301">
        <v>397.09820000000002</v>
      </c>
      <c r="G172" s="301"/>
      <c r="H172" s="372">
        <v>3225.1368000000002</v>
      </c>
      <c r="I172" s="96"/>
      <c r="J172" s="96"/>
      <c r="K172" s="72"/>
      <c r="L172" s="296"/>
    </row>
    <row r="173" spans="1:12" ht="14.1" customHeight="1" thickBot="1">
      <c r="B173" s="58"/>
      <c r="C173" s="152" t="s">
        <v>56</v>
      </c>
      <c r="D173" s="269"/>
      <c r="E173" s="304">
        <v>34.122400000000198</v>
      </c>
      <c r="F173" s="304">
        <f>F171-F172</f>
        <v>1617.3863000000001</v>
      </c>
      <c r="G173" s="304"/>
      <c r="H173" s="375">
        <f>H171-H172</f>
        <v>1828.2071999999998</v>
      </c>
      <c r="I173" s="99"/>
      <c r="J173" s="99"/>
      <c r="K173" s="72"/>
      <c r="L173" s="296"/>
    </row>
    <row r="174" spans="1:12" ht="14.1" customHeight="1" thickBot="1">
      <c r="B174" s="58"/>
      <c r="C174" s="153" t="s">
        <v>13</v>
      </c>
      <c r="D174" s="270">
        <v>10</v>
      </c>
      <c r="E174" s="305"/>
      <c r="F174" s="305">
        <v>1.2658</v>
      </c>
      <c r="G174" s="305">
        <f>D174-F174</f>
        <v>8.7341999999999995</v>
      </c>
      <c r="H174" s="376"/>
      <c r="I174" s="96"/>
      <c r="J174" s="96"/>
      <c r="K174" s="72"/>
      <c r="L174" s="296"/>
    </row>
    <row r="175" spans="1:12" ht="14.1" customHeight="1" thickBot="1">
      <c r="B175" s="58"/>
      <c r="C175" s="151" t="s">
        <v>57</v>
      </c>
      <c r="D175" s="268"/>
      <c r="E175" s="303">
        <v>3</v>
      </c>
      <c r="F175" s="303">
        <v>37</v>
      </c>
      <c r="G175" s="303">
        <f>D175-F175</f>
        <v>-37</v>
      </c>
      <c r="H175" s="374">
        <v>290</v>
      </c>
      <c r="I175" s="96"/>
      <c r="J175" s="96"/>
      <c r="K175" s="72"/>
      <c r="L175" s="296"/>
    </row>
    <row r="176" spans="1:12" ht="14.1" customHeight="1" thickBot="1">
      <c r="A176" s="3"/>
      <c r="B176" s="32"/>
      <c r="C176" s="154" t="s">
        <v>9</v>
      </c>
      <c r="D176" s="271">
        <f>D164+D170+D171</f>
        <v>39739</v>
      </c>
      <c r="E176" s="343">
        <f>E164+E170+E171+E174+E175</f>
        <v>409.78550000000075</v>
      </c>
      <c r="F176" s="343">
        <f>F164+F170+F171+F174+F175</f>
        <v>29247.310799999999</v>
      </c>
      <c r="G176" s="343">
        <f>G164+G170+G171+G174+G175</f>
        <v>10501.689199999999</v>
      </c>
      <c r="H176" s="345">
        <f>H164+H170+H171+H174+H175</f>
        <v>31851.492400000003</v>
      </c>
      <c r="I176" s="238"/>
      <c r="J176" s="238"/>
      <c r="K176" s="72"/>
      <c r="L176" s="296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407" t="s">
        <v>1</v>
      </c>
      <c r="C183" s="408"/>
      <c r="D183" s="408"/>
      <c r="E183" s="408"/>
      <c r="F183" s="408"/>
      <c r="G183" s="408"/>
      <c r="H183" s="408"/>
      <c r="I183" s="408"/>
      <c r="J183" s="408"/>
      <c r="K183" s="409"/>
      <c r="L183" s="294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405" t="s">
        <v>2</v>
      </c>
      <c r="D185" s="406"/>
      <c r="E185" s="405" t="s">
        <v>63</v>
      </c>
      <c r="F185" s="406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402" t="s">
        <v>8</v>
      </c>
      <c r="C194" s="403"/>
      <c r="D194" s="403"/>
      <c r="E194" s="403"/>
      <c r="F194" s="403"/>
      <c r="G194" s="403"/>
      <c r="H194" s="403"/>
      <c r="I194" s="403"/>
      <c r="J194" s="403"/>
      <c r="K194" s="404"/>
      <c r="L194" s="294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38</v>
      </c>
      <c r="F196" s="85" t="str">
        <f>F20</f>
        <v>LANDET KVANTUM T.O.M UKE 38</v>
      </c>
      <c r="G196" s="85" t="str">
        <f>H20</f>
        <v>RESTKVOTER</v>
      </c>
      <c r="H196" s="117" t="str">
        <f>I20</f>
        <v>LANDET KVANTUM T.O.M. UKE 38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2"/>
      <c r="E197" s="252">
        <v>4.526299999999992</v>
      </c>
      <c r="F197" s="252">
        <v>926.7989</v>
      </c>
      <c r="G197" s="252"/>
      <c r="H197" s="253">
        <v>677.10299999999995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2"/>
      <c r="E198" s="252">
        <v>94.212199999999939</v>
      </c>
      <c r="F198" s="252">
        <v>2137.5556999999999</v>
      </c>
      <c r="G198" s="252"/>
      <c r="H198" s="253">
        <v>2678.1671999999999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4"/>
      <c r="E199" s="254"/>
      <c r="F199" s="254">
        <v>1.2323</v>
      </c>
      <c r="G199" s="254"/>
      <c r="H199" s="255"/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4"/>
      <c r="E200" s="254"/>
      <c r="F200" s="254">
        <v>25</v>
      </c>
      <c r="G200" s="254"/>
      <c r="H200" s="255">
        <v>24</v>
      </c>
      <c r="I200" s="115"/>
      <c r="J200" s="115"/>
      <c r="K200" s="116"/>
      <c r="L200" s="297"/>
    </row>
    <row r="201" spans="2:12" ht="14.1" customHeight="1" thickBot="1">
      <c r="B201" s="98"/>
      <c r="C201" s="154" t="s">
        <v>61</v>
      </c>
      <c r="D201" s="256">
        <v>4911</v>
      </c>
      <c r="E201" s="256">
        <f>SUM(E197:E200)</f>
        <v>98.738499999999931</v>
      </c>
      <c r="F201" s="256">
        <f>SUM(F197:F200)</f>
        <v>3090.5868999999998</v>
      </c>
      <c r="G201" s="256">
        <f>D201-F201</f>
        <v>1820.4131000000002</v>
      </c>
      <c r="H201" s="257">
        <f>H197+H198+H199+H200</f>
        <v>3379.2701999999999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B2:K2"/>
    <mergeCell ref="B7:K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38
&amp;"-,Normal"&amp;11(iht. motatte landings- og sluttsedler fra fiskesalgslagene; alle tallstørrelser i hele tonn)&amp;R23.09.2014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UKE_38_2014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2014-09-10T11:52:18Z</cp:lastPrinted>
  <dcterms:created xsi:type="dcterms:W3CDTF">2011-07-06T12:13:20Z</dcterms:created>
  <dcterms:modified xsi:type="dcterms:W3CDTF">2014-09-23T06:06:00Z</dcterms:modified>
</cp:coreProperties>
</file>